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arag\Dropbox\HORIZON PME\site internet\exercices interactifs\techfab\assets\"/>
    </mc:Choice>
  </mc:AlternateContent>
  <xr:revisionPtr revIDLastSave="0" documentId="13_ncr:1_{F4578FF0-BD06-4998-A58F-7E36F59725EF}" xr6:coauthVersionLast="47" xr6:coauthVersionMax="47" xr10:uidLastSave="{00000000-0000-0000-0000-000000000000}"/>
  <bookViews>
    <workbookView xWindow="-28920" yWindow="-1740" windowWidth="29040" windowHeight="15720" firstSheet="6" activeTab="7" xr2:uid="{00000000-000D-0000-FFFF-FFFF00000000}"/>
  </bookViews>
  <sheets>
    <sheet name="00-Guide" sheetId="1" r:id="rId1"/>
    <sheet name="01-Diagnostic" sheetId="2" r:id="rId2"/>
    <sheet name="01-Bilan N-1" sheetId="3" r:id="rId3"/>
    <sheet name="01-Compte de résultat" sheetId="4" r:id="rId4"/>
    <sheet name="01-SIG" sheetId="5" r:id="rId5"/>
    <sheet name="Présentation (données)" sheetId="6" r:id="rId6"/>
    <sheet name="SWOT_PESTEL" sheetId="7" r:id="rId7"/>
    <sheet name="Hypothèses" sheetId="8" r:id="rId8"/>
    <sheet name="Budget_Ventes" sheetId="9" r:id="rId9"/>
    <sheet name="Budget_Production" sheetId="10" r:id="rId10"/>
    <sheet name="Budget_Appro" sheetId="11" r:id="rId11"/>
    <sheet name="Budget_Trésorerie" sheetId="12" r:id="rId12"/>
    <sheet name="Réel_Écarts" sheetId="13" r:id="rId13"/>
    <sheet name="Forecast"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 i="14" l="1"/>
  <c r="Q1" i="13"/>
  <c r="P1" i="13"/>
  <c r="Q1" i="12"/>
  <c r="P1" i="12"/>
  <c r="Q1" i="11"/>
  <c r="P1" i="11"/>
  <c r="Q1" i="10"/>
  <c r="P1" i="10"/>
  <c r="N65" i="9"/>
  <c r="N62" i="9"/>
  <c r="N59" i="9"/>
  <c r="N50" i="9"/>
  <c r="N47" i="9"/>
  <c r="N44" i="9"/>
  <c r="N35" i="9"/>
  <c r="N32" i="9"/>
  <c r="N29" i="9"/>
  <c r="M16" i="9"/>
  <c r="L16" i="9"/>
  <c r="K16" i="9"/>
  <c r="J16" i="9"/>
  <c r="I16" i="9"/>
  <c r="H16" i="9"/>
  <c r="G16" i="9"/>
  <c r="F16" i="9"/>
  <c r="E16" i="9"/>
  <c r="D16" i="9"/>
  <c r="C16" i="9"/>
  <c r="B16" i="9"/>
  <c r="M13" i="9"/>
  <c r="L13" i="9"/>
  <c r="K13" i="9"/>
  <c r="J13" i="9"/>
  <c r="I13" i="9"/>
  <c r="H13" i="9"/>
  <c r="G13" i="9"/>
  <c r="F13" i="9"/>
  <c r="E13" i="9"/>
  <c r="D13" i="9"/>
  <c r="C13" i="9"/>
  <c r="B13" i="9"/>
  <c r="Q1" i="9"/>
  <c r="P1" i="9"/>
  <c r="D18" i="8"/>
  <c r="C18" i="8"/>
  <c r="B18" i="8"/>
  <c r="D16" i="8"/>
  <c r="C16" i="8"/>
  <c r="B16" i="8"/>
  <c r="Q1" i="8"/>
  <c r="P1" i="8"/>
  <c r="Q1" i="7"/>
  <c r="P1" i="7"/>
  <c r="C12" i="5"/>
  <c r="C11" i="5"/>
  <c r="D2" i="5"/>
  <c r="A2" i="5"/>
  <c r="C16" i="4"/>
  <c r="C15" i="4"/>
  <c r="C14" i="4"/>
  <c r="C13" i="4"/>
  <c r="C12" i="4"/>
  <c r="C11" i="4"/>
  <c r="C10" i="4"/>
  <c r="C9" i="4"/>
  <c r="D2" i="4"/>
  <c r="A2" i="4"/>
  <c r="D12" i="3"/>
  <c r="B12" i="3"/>
  <c r="D2" i="3"/>
  <c r="A2" i="3"/>
  <c r="B12" i="2"/>
  <c r="B11" i="2"/>
  <c r="B10" i="2"/>
  <c r="D2" i="2"/>
  <c r="A2" i="2"/>
  <c r="C23" i="1"/>
  <c r="C22" i="1"/>
  <c r="C21" i="1"/>
  <c r="C20" i="1"/>
  <c r="C19" i="1"/>
  <c r="C18" i="1"/>
  <c r="C17" i="1"/>
  <c r="C16" i="1"/>
  <c r="C15" i="1"/>
  <c r="C14" i="1"/>
  <c r="C13" i="1"/>
  <c r="C12" i="1"/>
  <c r="B21" i="8" l="1"/>
  <c r="N13" i="9"/>
  <c r="N16" i="9"/>
  <c r="D21" i="8"/>
  <c r="C21" i="8"/>
</calcChain>
</file>

<file path=xl/sharedStrings.xml><?xml version="1.0" encoding="utf-8"?>
<sst xmlns="http://schemas.openxmlformats.org/spreadsheetml/2006/main" count="836" uniqueCount="363">
  <si>
    <t>TECHFAB INDUSTRIE — PARCOURS EXCEL GUIDÉ</t>
  </si>
  <si>
    <t>Bienvenue dans le classeur de travail TECHFAB. Cliquez sur les boutons pour avancer mission par mission. Les cellules vert clair sont à compléter. Les zones grises sont des données fournies.</t>
  </si>
  <si>
    <t>MODE D’EMPLOI RAPIDE</t>
  </si>
  <si>
    <t>🟢 Vert clair
À compléter</t>
  </si>
  <si>
    <t>⬜ Gris
Donnée fournie</t>
  </si>
  <si>
    <t>🔗 Boutons
Navigation</t>
  </si>
  <si>
    <t>📌 Site
Validation après Excel</t>
  </si>
  <si>
    <t>N°</t>
  </si>
  <si>
    <t>MISSION</t>
  </si>
  <si>
    <t>ACCÈS EXCEL</t>
  </si>
  <si>
    <t>TRAVAIL À FAIRE</t>
  </si>
  <si>
    <t>FEUILLES / ZONES</t>
  </si>
  <si>
    <t>SITE</t>
  </si>
  <si>
    <t>STATUT</t>
  </si>
  <si>
    <t>SUITE</t>
  </si>
  <si>
    <t>01</t>
  </si>
  <si>
    <t>Diagnostic financier</t>
  </si>
  <si>
    <t>Analyser bilan, compte de résultat et SIG</t>
  </si>
  <si>
    <t>Bilan · CR · SIG</t>
  </si>
  <si>
    <t>01-presentation.html</t>
  </si>
  <si>
    <t>À compléter</t>
  </si>
  <si>
    <t>SWOT</t>
  </si>
  <si>
    <t>01A</t>
  </si>
  <si>
    <t>Bilan N-1</t>
  </si>
  <si>
    <t>Calculer FR, BFR et trésorerie nette</t>
  </si>
  <si>
    <t>B16:D21</t>
  </si>
  <si>
    <t/>
  </si>
  <si>
    <t>CR</t>
  </si>
  <si>
    <t>01B</t>
  </si>
  <si>
    <t>Compte de résultat</t>
  </si>
  <si>
    <t>Repérer les postes de rentabilité</t>
  </si>
  <si>
    <t>D8:D16 + synthèse</t>
  </si>
  <si>
    <t>SIG</t>
  </si>
  <si>
    <t>01C</t>
  </si>
  <si>
    <t>Reconstituer et interpréter la cascade SIG</t>
  </si>
  <si>
    <t>B9:D14</t>
  </si>
  <si>
    <t>Mission 02</t>
  </si>
  <si>
    <t>02</t>
  </si>
  <si>
    <t>SWOT &amp; PESTEL</t>
  </si>
  <si>
    <t>Compléter l’analyse stratégique</t>
  </si>
  <si>
    <t>SWOT + PESTEL</t>
  </si>
  <si>
    <t>02-swot.html</t>
  </si>
  <si>
    <t>Mission 03</t>
  </si>
  <si>
    <t>03</t>
  </si>
  <si>
    <t>Hypothèses</t>
  </si>
  <si>
    <t>Construire les scénarios budgétaires</t>
  </si>
  <si>
    <t>03-hypotheses.html</t>
  </si>
  <si>
    <t>Mission 04</t>
  </si>
  <si>
    <t>04</t>
  </si>
  <si>
    <t>Budget des ventes</t>
  </si>
  <si>
    <t>Prévoir volumes, prix et CA mensuel</t>
  </si>
  <si>
    <t>Budget ventes</t>
  </si>
  <si>
    <t>04-ventes.html</t>
  </si>
  <si>
    <t>Mission 05</t>
  </si>
  <si>
    <t>05</t>
  </si>
  <si>
    <t>Production</t>
  </si>
  <si>
    <t>Vérifier capacité, charges et coûts</t>
  </si>
  <si>
    <t>Budget production</t>
  </si>
  <si>
    <t>05-production.html</t>
  </si>
  <si>
    <t>Mission 06</t>
  </si>
  <si>
    <t>06</t>
  </si>
  <si>
    <t>Approvisionnements</t>
  </si>
  <si>
    <t>Calculer besoins matières et stocks</t>
  </si>
  <si>
    <t>Budget appro</t>
  </si>
  <si>
    <t>06-appro.html</t>
  </si>
  <si>
    <t>Mission 07</t>
  </si>
  <si>
    <t>07</t>
  </si>
  <si>
    <t>Trésorerie</t>
  </si>
  <si>
    <t>Construire encaissements / décaissements</t>
  </si>
  <si>
    <t>Budget trésorerie</t>
  </si>
  <si>
    <t>07-tresorerie.html</t>
  </si>
  <si>
    <t>Mission 08</t>
  </si>
  <si>
    <t>08</t>
  </si>
  <si>
    <t>Écarts</t>
  </si>
  <si>
    <t>Comparer réel et prévisionnel</t>
  </si>
  <si>
    <t>08-ecarts.html</t>
  </si>
  <si>
    <t>Mission 09</t>
  </si>
  <si>
    <t>09</t>
  </si>
  <si>
    <t>Forecast</t>
  </si>
  <si>
    <t>Réviser les prévisions et préparer la synthèse</t>
  </si>
  <si>
    <t>09-forecast.html</t>
  </si>
  <si>
    <t>Business Review</t>
  </si>
  <si>
    <t>Conseil : complétez d’abord les zones Excel demandées, puis répondez aux questions du site. Le site valide votre raisonnement et votre capacité à interpréter les résultats.</t>
  </si>
  <si>
    <t>Logique de cohérence : dans tout le cas, les charges sont détaillées entre achats matières, salaires bruts, charges sociales, énergie, maintenance, transport/logistique et autres charges externes. Le fil rouge reste le même : TECHFAB peut être rentable tout en manquant de trésorerie à cause du BFR.</t>
  </si>
  <si>
    <t>MISSION 01 — DIAGNOSTIC FINANCIER</t>
  </si>
  <si>
    <t>Contexte : TECHFAB est rentable mais sous tension de trésorerie. Analysez séparément le bilan, le compte de résultat et les SIG.</t>
  </si>
  <si>
    <t>ÉTAPE</t>
  </si>
  <si>
    <t>ACCÈS</t>
  </si>
  <si>
    <t>OBJECTIF</t>
  </si>
  <si>
    <t>À REMPLIR</t>
  </si>
  <si>
    <t>VALIDATION</t>
  </si>
  <si>
    <t>1</t>
  </si>
  <si>
    <t>Calculer FR, BFR, TN</t>
  </si>
  <si>
    <t>Zones vert clair</t>
  </si>
  <si>
    <t>Questions 1 à 3</t>
  </si>
  <si>
    <t>2</t>
  </si>
  <si>
    <t>Analyser la rentabilité</t>
  </si>
  <si>
    <t>Question 3</t>
  </si>
  <si>
    <t>3</t>
  </si>
  <si>
    <t>Reconstituer les SIG</t>
  </si>
  <si>
    <t>Question 4</t>
  </si>
  <si>
    <t>Consigne : complétez les trois feuilles de la mission 01 avant de répondre aux questions interactives du site.</t>
  </si>
  <si>
    <t>MISSION 01A — BILAN N-1</t>
  </si>
  <si>
    <t>Objectif : calculer le FR, le BFR et la Trésorerie Nette à partir du bilan simplifié.</t>
  </si>
  <si>
    <t>ACTIF</t>
  </si>
  <si>
    <t>Montant</t>
  </si>
  <si>
    <t>PASSIF</t>
  </si>
  <si>
    <t>Immobilisations nettes</t>
  </si>
  <si>
    <t>Capitaux propres</t>
  </si>
  <si>
    <t>Stocks</t>
  </si>
  <si>
    <t>Dettes financières LT</t>
  </si>
  <si>
    <t>Créances clients</t>
  </si>
  <si>
    <t>Dettes fournisseurs</t>
  </si>
  <si>
    <t>Disponibilités</t>
  </si>
  <si>
    <t>Découvert bancaire</t>
  </si>
  <si>
    <t>TOTAL ACTIF</t>
  </si>
  <si>
    <t>TOTAL PASSIF</t>
  </si>
  <si>
    <t>CALCULS À COMPLÉTER</t>
  </si>
  <si>
    <t>Votre réponse</t>
  </si>
  <si>
    <t>Formule attendue</t>
  </si>
  <si>
    <t>Diagnostic</t>
  </si>
  <si>
    <t>Fonds de roulement</t>
  </si>
  <si>
    <t>Capitaux permanents − Actif immobilisé</t>
  </si>
  <si>
    <t>Besoin en fonds de roulement</t>
  </si>
  <si>
    <t>(Stocks + Créances clients) − Dettes fournisseurs</t>
  </si>
  <si>
    <t>Trésorerie nette</t>
  </si>
  <si>
    <t>FR − BFR</t>
  </si>
  <si>
    <t>Diagnostic en 3 lignes</t>
  </si>
  <si>
    <t>MISSION 01B — COMPTE DE RÉSULTAT N-1</t>
  </si>
  <si>
    <t>Objectif : identifier si TECHFAB est rentable et repérer les postes qui pèsent le plus sur le résultat.</t>
  </si>
  <si>
    <t>Élément</t>
  </si>
  <si>
    <t>% du CA</t>
  </si>
  <si>
    <t>Analyse apprenant</t>
  </si>
  <si>
    <t>DÉTAIL DES CHARGES</t>
  </si>
  <si>
    <t>Chiffre d'affaires</t>
  </si>
  <si>
    <t>Salaires bruts</t>
  </si>
  <si>
    <t>Achats consommés</t>
  </si>
  <si>
    <t>Charges sociales (42%)</t>
  </si>
  <si>
    <t>Charges personnel</t>
  </si>
  <si>
    <t>Sous-traitance maintenance</t>
  </si>
  <si>
    <t>Charges externes</t>
  </si>
  <si>
    <t>Énergie atelier</t>
  </si>
  <si>
    <t>Résultat exploitation</t>
  </si>
  <si>
    <t>Transport &amp; logistique</t>
  </si>
  <si>
    <t>Charges financières</t>
  </si>
  <si>
    <t>Loyers &amp; assurances</t>
  </si>
  <si>
    <t>Résultat avant IS</t>
  </si>
  <si>
    <t>IS estimé</t>
  </si>
  <si>
    <t>Les charges externes et les charges de personnel sont désormais détaillées pour assurer la cohérence avec les budgets Production, Approvisionnements et Trésorerie.</t>
  </si>
  <si>
    <t>Résultat net</t>
  </si>
  <si>
    <t>Synthèse en 3 lignes</t>
  </si>
  <si>
    <t>MISSION 01C — SOLDES INTERMÉDIAIRES DE GESTION</t>
  </si>
  <si>
    <t>Objectif : reconstituer la cascade des SIG et interpréter la rentabilité de TECHFAB.</t>
  </si>
  <si>
    <t>Indicateur</t>
  </si>
  <si>
    <t>% CA</t>
  </si>
  <si>
    <t>Interprétation apprenant</t>
  </si>
  <si>
    <t>Valeur ajoutée</t>
  </si>
  <si>
    <t>EBE</t>
  </si>
  <si>
    <t>Conclusion</t>
  </si>
  <si>
    <t>TECHFAB INDUSTRIE – Présentation de l’entreprise</t>
  </si>
  <si>
    <t>Historique</t>
  </si>
  <si>
    <t>PME industrielle créée en 2008 spécialisée dans le mobilier professionnel B2B.</t>
  </si>
  <si>
    <t>Positionnement</t>
  </si>
  <si>
    <t>Entreprise reconnue pour sa qualité produit et son SAV.</t>
  </si>
  <si>
    <t>Marché</t>
  </si>
  <si>
    <t>Clients PME, collectivités et espaces de coworking.</t>
  </si>
  <si>
    <t>Problématiques actuelles</t>
  </si>
  <si>
    <t>Hausse des coûts matières, tensions de trésorerie et capacité machine limitée.</t>
  </si>
  <si>
    <t>BILAN SIMPLIFIÉ</t>
  </si>
  <si>
    <t>Immobilisations</t>
  </si>
  <si>
    <t>Dettes financières</t>
  </si>
  <si>
    <t>COMPTE DE RÉSULTAT</t>
  </si>
  <si>
    <t>Résultat d'exploitation</t>
  </si>
  <si>
    <t>SIG – SOLDES INTERMÉDIAIRES DE GESTION</t>
  </si>
  <si>
    <t>Analyse</t>
  </si>
  <si>
    <t>Marge commerciale</t>
  </si>
  <si>
    <t>Bonne dynamique commerciale</t>
  </si>
  <si>
    <t>Pression sur les charges</t>
  </si>
  <si>
    <t>Rentabilité correcte mais fragile</t>
  </si>
  <si>
    <t>Sensibilité aux coûts énergie</t>
  </si>
  <si>
    <t>ANALYSE SWOT</t>
  </si>
  <si>
    <t>Forces – Avantages internes de l’entreprise</t>
  </si>
  <si>
    <t>Faiblesses – Limites internes impactant la performance</t>
  </si>
  <si>
    <t>Opportunités – Éléments externes favorables</t>
  </si>
  <si>
    <t>Menaces – Risques externes pour l’entreprise</t>
  </si>
  <si>
    <t>ANALYSE PESTEL</t>
  </si>
  <si>
    <t>Politique – Décisions publiques et réglementation</t>
  </si>
  <si>
    <t>Économique – Inflation, taux, croissance</t>
  </si>
  <si>
    <t>Sociologique – Évolution des attentes clients</t>
  </si>
  <si>
    <t>Technologique – Digitalisation et innovation</t>
  </si>
  <si>
    <t>Écologique – Normes environnementales</t>
  </si>
  <si>
    <t>Légal – Contraintes juridiques</t>
  </si>
  <si>
    <t>Mission 03 · Hypothèses budgétaires — 3 scénarios</t>
  </si>
  <si>
    <t>LÉGENDE :  🔵 Saisir  |  🟡 Formule à créer  |  🟢 Total auto</t>
  </si>
  <si>
    <t>Variable</t>
  </si>
  <si>
    <t>PRUDENT</t>
  </si>
  <si>
    <t>RÉALISTE</t>
  </si>
  <si>
    <t>OPTIMISTE</t>
  </si>
  <si>
    <t>APPRENANT</t>
  </si>
  <si>
    <t>Croissance CA (%)</t>
  </si>
  <si>
    <t>-2%</t>
  </si>
  <si>
    <t>+5%</t>
  </si>
  <si>
    <t>+10%</t>
  </si>
  <si>
    <t>Inflation matières (%)</t>
  </si>
  <si>
    <t>+6%</t>
  </si>
  <si>
    <t>+3%</t>
  </si>
  <si>
    <t>Hausse énergie (%)</t>
  </si>
  <si>
    <t>+12%</t>
  </si>
  <si>
    <t>+8%</t>
  </si>
  <si>
    <t>+4%</t>
  </si>
  <si>
    <t>Hausse salaires (%)</t>
  </si>
  <si>
    <t>+2%</t>
  </si>
  <si>
    <t>TVA collectée (%)</t>
  </si>
  <si>
    <t>20%</t>
  </si>
  <si>
    <t>Délais clients (jours)</t>
  </si>
  <si>
    <t>75</t>
  </si>
  <si>
    <t>Délais fournisseurs (j)</t>
  </si>
  <si>
    <t>30</t>
  </si>
  <si>
    <t>Calculs de référence (formules automatiques)</t>
  </si>
  <si>
    <t>CA N-1 (base)</t>
  </si>
  <si>
    <t>CA prévisionnel N</t>
  </si>
  <si>
    <t>Achats matières N-1</t>
  </si>
  <si>
    <t>Achats prév. (+inflation)</t>
  </si>
  <si>
    <t>TMCV = (CA−AchatsV)/CA</t>
  </si>
  <si>
    <t>Seuil de rentabilité = 250K/TMCV</t>
  </si>
  <si>
    <t>Marge de sécurité = CA−SR</t>
  </si>
  <si>
    <t>MISSION 04 — BUDGET DES VENTES</t>
  </si>
  <si>
    <t>Contexte : après avoir choisi les hypothèses budgétaires, vous devez transformer les objectifs commerciaux de TECHFAB en budget des ventes. Le budget de référence annuel est fourni et complet. Les budgets prudent, réaliste et optimiste sont à compléter par l’apprenant dans les zones vert clair.</t>
  </si>
  <si>
    <t>OBJECTIF EXCEL : utiliser le budget de référence pour construire les trois scénarios de ventes.</t>
  </si>
  <si>
    <t>Budget de référence annuel</t>
  </si>
  <si>
    <t>Volumes Produit A</t>
  </si>
  <si>
    <t>Prix Produit A (€)</t>
  </si>
  <si>
    <t>CA Produit A (€)</t>
  </si>
  <si>
    <t>Volumes Produit B</t>
  </si>
  <si>
    <t>Prix Produit B (€)</t>
  </si>
  <si>
    <t>CA Produit B (€)</t>
  </si>
  <si>
    <t>Volumes Produit C</t>
  </si>
  <si>
    <t>Prix Produit C (€)</t>
  </si>
  <si>
    <t>CA Produit C (€)</t>
  </si>
  <si>
    <t>TOTAL CA RÉFÉRENCE (€)</t>
  </si>
  <si>
    <t>Méthode : pour chaque scénario, repartez des volumes de référence, appliquez le taux de croissance demandé, puis calculez le CA mensuel. Les prix unitaires sont fournis ; les volumes, CA et totaux des scénarios sont à compléter par l’apprenant.</t>
  </si>
  <si>
    <t>SCÉNARIO À COMPLÉTER — PRUDENT  |  Hypothèse de croissance : +2 %</t>
  </si>
  <si>
    <t>Jan</t>
  </si>
  <si>
    <t>Fév</t>
  </si>
  <si>
    <t>Mars</t>
  </si>
  <si>
    <t>Avr</t>
  </si>
  <si>
    <t>Mai</t>
  </si>
  <si>
    <t>Juin</t>
  </si>
  <si>
    <t>Juil</t>
  </si>
  <si>
    <t>Août</t>
  </si>
  <si>
    <t>Sep</t>
  </si>
  <si>
    <t>Oct</t>
  </si>
  <si>
    <t>Nov</t>
  </si>
  <si>
    <t>Déc</t>
  </si>
  <si>
    <t>TOTAL</t>
  </si>
  <si>
    <t>TOTAL CA (€)</t>
  </si>
  <si>
    <t>Commentaire apprenant</t>
  </si>
  <si>
    <t>SCÉNARIO À COMPLÉTER — RÉALISTE  |  Hypothèse de croissance : +5 %</t>
  </si>
  <si>
    <t>SCÉNARIO À COMPLÉTER — OPTIMISTE  |  Hypothèse de croissance : +10 %</t>
  </si>
  <si>
    <t>MISSION 05 — BUDGET DE PRODUCTION</t>
  </si>
  <si>
    <t>Contexte : le budget des ventes doit maintenant être transformé en besoins de production. Le budget de référence annuel est fourni et complet. Les scénarios prudent, réaliste et optimiste sont à compléter par l’apprenant.</t>
  </si>
  <si>
    <t>COÛTS UNITAIRES</t>
  </si>
  <si>
    <t>MOD brute</t>
  </si>
  <si>
    <t>Charges sociales</t>
  </si>
  <si>
    <t>OBJECTIF EXCEL : vérifier la faisabilité industrielle, les coûts de production et le risque de saturation machine.</t>
  </si>
  <si>
    <t>Énergie</t>
  </si>
  <si>
    <t>Maintenance</t>
  </si>
  <si>
    <t>Coût machine</t>
  </si>
  <si>
    <t>Production Produit A</t>
  </si>
  <si>
    <t>Production Produit B</t>
  </si>
  <si>
    <t>Production Produit C</t>
  </si>
  <si>
    <t>Total unités produites</t>
  </si>
  <si>
    <t>Main d’œuvre directe</t>
  </si>
  <si>
    <t>Charges machine</t>
  </si>
  <si>
    <t>TOTAL PRODUCTION</t>
  </si>
  <si>
    <t>Capacité annuelle disponible</t>
  </si>
  <si>
    <t>Marge de capacité</t>
  </si>
  <si>
    <t>Méthode : repartez des volumes du budget des ventes. Calculez les unités à produire puis appliquez les coûts unitaires. Vérifiez toujours la capacité annuelle disponible.</t>
  </si>
  <si>
    <t>SCÉNARIO À COMPLÉTER — PRUDENT  |  volumes issus du budget de ventes prudent</t>
  </si>
  <si>
    <t>Capacité disponible</t>
  </si>
  <si>
    <t>SCÉNARIO À COMPLÉTER — RÉALISTE  |  volumes issus du budget de ventes réaliste</t>
  </si>
  <si>
    <t>SCÉNARIO À COMPLÉTER — OPTIMISTE  |  volumes issus du budget de ventes optimiste</t>
  </si>
  <si>
    <t>MISSION 06 — BUDGET DES APPROVISIONNEMENTS</t>
  </si>
  <si>
    <t>Contexte : la production prévue entraîne des besoins d’achats, de matières, d’emballages et de transport. Le budget de référence annuel est fourni et complet. Les autres scénarios sont à compléter.</t>
  </si>
  <si>
    <t>OBJECTIF EXCEL : calculer les approvisionnements et anticiper leur impact sur le BFR.</t>
  </si>
  <si>
    <t>Matières premières</t>
  </si>
  <si>
    <t>Emballages</t>
  </si>
  <si>
    <t>Transport</t>
  </si>
  <si>
    <t>Stock sécurité cible</t>
  </si>
  <si>
    <t>TOTAL APPROVISIONNEMENTS</t>
  </si>
  <si>
    <t>Méthode : Achats = besoins liés à la production + ajustement de stock. Les matières premières, emballages et transport doivent être reliés aux volumes produits.</t>
  </si>
  <si>
    <t>SCÉNARIO À COMPLÉTER — PRUDENT  |  volumes issus du scénario prudent</t>
  </si>
  <si>
    <t>Stock sécurité</t>
  </si>
  <si>
    <t>SCÉNARIO À COMPLÉTER — RÉALISTE  |  volumes issus du scénario réaliste</t>
  </si>
  <si>
    <t>SCÉNARIO À COMPLÉTER — OPTIMISTE  |  volumes issus du scénario optimiste</t>
  </si>
  <si>
    <t>MISSION 07 — BUDGET DE TRÉSORERIE</t>
  </si>
  <si>
    <t>Contexte : tous les budgets précédents doivent maintenant être traduits en flux financiers. Le budget de référence annuel est fourni et complet. Les scénarios prudent, réaliste et optimiste sont à compléter.</t>
  </si>
  <si>
    <t>LOGIQUE DU CAS</t>
  </si>
  <si>
    <t>Le résultat comptable est positif mais le BFR détruit la trésorerie.</t>
  </si>
  <si>
    <t>Les charges sociales sont volontairement séparées des salaires bruts.</t>
  </si>
  <si>
    <t>OBJECTIF EXCEL : mesurer les mois critiques, le découvert maximal et le besoin de financement.</t>
  </si>
  <si>
    <t>Les charges externes sont détaillées dans le compte de résultat.</t>
  </si>
  <si>
    <t>Le scénario optimiste devient positif uniquement après actions correctives.</t>
  </si>
  <si>
    <t>Encaissements clients</t>
  </si>
  <si>
    <t>Décaissements matières</t>
  </si>
  <si>
    <t>Décaissements emballages</t>
  </si>
  <si>
    <t>Salaires nets/bruts hors charges</t>
  </si>
  <si>
    <t>Charges sociales (42 %)</t>
  </si>
  <si>
    <t>Impôts &amp; taxes</t>
  </si>
  <si>
    <t>TVA nette</t>
  </si>
  <si>
    <t>Remboursement emprunt</t>
  </si>
  <si>
    <t>Investissements</t>
  </si>
  <si>
    <t>TOTAL DÉCAISSEMENTS</t>
  </si>
  <si>
    <t>SOLDE MENSUEL</t>
  </si>
  <si>
    <t>TRÉSORERIE CUMULÉE</t>
  </si>
  <si>
    <t>Méthode : appliquez les décalages de paiement. Les ventes ne deviennent des encaissements qu’après le délai client. Les achats et charges deviennent des décaissements selon leurs échéances.</t>
  </si>
  <si>
    <t>SCÉNARIO À COMPLÉTER — PRUDENT  |  flux issus des budgets prudent + décalages clients/fournisseurs</t>
  </si>
  <si>
    <t>SCÉNARIO À COMPLÉTER — RÉALISTE  |  flux issus des budgets réaliste + décalages clients/fournisseurs</t>
  </si>
  <si>
    <t>SCÉNARIO À COMPLÉTER — OPTIMISTE  |  flux issus des budgets optimiste + décalages clients/fournisseurs</t>
  </si>
  <si>
    <t>Consigne apprenant : comparez les scénarios de trésorerie. Identifiez le mois le plus critique, le découvert maximal et les actions nécessaires pour retrouver une trésorerie positive.</t>
  </si>
  <si>
    <t>MISSION 08 — RÉEL VS PRÉVISIONNEL</t>
  </si>
  <si>
    <t>Contexte : après le premier semestre, TECHFAB compare le budget S1 réaliste au réel S1. Le chiffre d’affaires est inférieur aux prévisions, tandis que les matières et l’énergie pèsent davantage que prévu. Votre objectif est d’identifier les écarts, d’expliquer leurs causes et de préparer le forecast.</t>
  </si>
  <si>
    <t>Budget S1 (€)</t>
  </si>
  <si>
    <t>Réel S1 (€)</t>
  </si>
  <si>
    <t>Écart (€)</t>
  </si>
  <si>
    <t>Écart (%)</t>
  </si>
  <si>
    <t>Cause / Action corrective</t>
  </si>
  <si>
    <t>Achats matières</t>
  </si>
  <si>
    <t>Main-d'œuvre</t>
  </si>
  <si>
    <t>Charges énergie</t>
  </si>
  <si>
    <t>Trésorerie cumulée</t>
  </si>
  <si>
    <t>Résultat net estimé</t>
  </si>
  <si>
    <t>MARGE BRUTE — CA − matières − énergie</t>
  </si>
  <si>
    <t>Marge brute</t>
  </si>
  <si>
    <t>VOTRE ANALYSE</t>
  </si>
  <si>
    <t>Écart le plus défavorable</t>
  </si>
  <si>
    <t>Cause principale de dégradation de la marge</t>
  </si>
  <si>
    <t>Action corrective prioritaire S2</t>
  </si>
  <si>
    <t>Impact forecast annuel</t>
  </si>
  <si>
    <t>Décision de pilotage</t>
  </si>
  <si>
    <t>Consigne apprenant : rédigez votre conclusion d’analyse des écarts. Expliquez pourquoi le budget doit être révisé et quelles actions doivent être intégrées au forecast.</t>
  </si>
  <si>
    <t>Mission 09-10 · Forecast &amp; atterrissage annuel</t>
  </si>
  <si>
    <t>⚠ Hypothèses révisées après écarts S1  |  Délais clients négociés selon scénario</t>
  </si>
  <si>
    <t>PRUDENT — Aucune action — situation empire</t>
  </si>
  <si>
    <t>CA révisé (facturé)</t>
  </si>
  <si>
    <t>Charges décaissées</t>
  </si>
  <si>
    <t>Marge flux réels (Encaiss. − Déc.)</t>
  </si>
  <si>
    <t>IS estimé (−)</t>
  </si>
  <si>
    <t>RÉALISTE — Renégo matières + délais clients réduits à 55j</t>
  </si>
  <si>
    <t>OPTIMISTE — Toutes actions menées — délais réduits à 40j</t>
  </si>
  <si>
    <t>APPRENANT — À construire sur la base de vos analyses</t>
  </si>
  <si>
    <t>📋 PLAN D'ACTION S2 — À compléter</t>
  </si>
  <si>
    <t>Action</t>
  </si>
  <si>
    <t>Responsable</t>
  </si>
  <si>
    <t>Objectif chiffré</t>
  </si>
  <si>
    <t>Délai</t>
  </si>
  <si>
    <t>Impact attendu</t>
  </si>
  <si>
    <t>Consigne apprenant : construisez votre forecast final en tenant compte des écarts constatés, des délais clients, des charges détaillées, des investissements et des actions correctives.</t>
  </si>
  <si>
    <t>Encaissements N-1 utiles</t>
  </si>
  <si>
    <t>CA novembre N-1</t>
  </si>
  <si>
    <t>CA décembre N-1</t>
  </si>
  <si>
    <t>Logique pédagogique</t>
  </si>
  <si>
    <t>Janvier encaisse surtout novembre N-1 / Février encaisse surtout décembre 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</si>
</sst>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0&quot; €&quot;"/>
    <numFmt numFmtId="165" formatCode="0.0%"/>
    <numFmt numFmtId="166" formatCode="#\ ##0\ \€"/>
    <numFmt numFmtId="167" formatCode="#\ ##0"/>
  </numFmts>
  <fonts count="44" x14ac:knownFonts="1">
    <font>
      <sz val="11"/>
      <color theme="1"/>
      <name val="Calibri"/>
    </font>
    <font>
      <sz val="10"/>
      <name val="Arial"/>
    </font>
    <font>
      <b/>
      <sz val="10"/>
      <color rgb="FFFFFFFF"/>
      <name val="Arial"/>
    </font>
    <font>
      <i/>
      <sz val="8"/>
      <color rgb="FF555555"/>
      <name val="Arial"/>
    </font>
    <font>
      <b/>
      <sz val="9"/>
      <color rgb="FFFFFFFF"/>
      <name val="Arial"/>
    </font>
    <font>
      <sz val="10"/>
      <color rgb="FF000000"/>
      <name val="Arial"/>
    </font>
    <font>
      <b/>
      <sz val="10"/>
      <color rgb="FF2E7D32"/>
      <name val="Arial"/>
    </font>
    <font>
      <sz val="10"/>
      <color rgb="FF1A1A1A"/>
      <name val="Arial"/>
    </font>
    <font>
      <b/>
      <sz val="10"/>
      <color rgb="FF000000"/>
      <name val="Arial"/>
    </font>
    <font>
      <sz val="10"/>
      <color rgb="FF5D4037"/>
      <name val="Arial"/>
    </font>
    <font>
      <b/>
      <sz val="10"/>
      <color rgb="FFC0392B"/>
      <name val="Arial"/>
    </font>
    <font>
      <b/>
      <sz val="10"/>
      <color rgb="FFE07A2E"/>
      <name val="Arial"/>
    </font>
    <font>
      <b/>
      <sz val="16"/>
      <name val="Cambria"/>
    </font>
    <font>
      <b/>
      <sz val="11"/>
      <color rgb="FFFFFFFF"/>
      <name val="Cambria"/>
    </font>
    <font>
      <b/>
      <sz val="14"/>
      <name val="Cambria"/>
    </font>
    <font>
      <sz val="10"/>
      <color rgb="FF1565C0"/>
      <name val="Arial"/>
    </font>
    <font>
      <b/>
      <sz val="10"/>
      <color rgb="FF1565C0"/>
      <name val="Arial"/>
    </font>
    <font>
      <b/>
      <sz val="16"/>
      <color rgb="FFFFFFFF"/>
      <name val="Calibri"/>
    </font>
    <font>
      <b/>
      <sz val="11"/>
      <color rgb="FFFFFFFF"/>
      <name val="Calibri"/>
    </font>
    <font>
      <sz val="11"/>
      <color rgb="FF56564F"/>
      <name val="Calibri"/>
    </font>
    <font>
      <b/>
      <sz val="11"/>
      <color rgb="FFFFFFFF"/>
      <name val="Calibri"/>
    </font>
    <font>
      <b/>
      <sz val="18"/>
      <color rgb="FFFFFFFF"/>
      <name val="Calibri"/>
    </font>
    <font>
      <sz val="11"/>
      <color rgb="FF1A1A1A"/>
      <name val="Calibri"/>
    </font>
    <font>
      <sz val="11"/>
      <color rgb="FF1A1A1A"/>
      <name val="Calibri"/>
    </font>
    <font>
      <b/>
      <sz val="12"/>
      <color rgb="FFFFFFFF"/>
      <name val="Calibri"/>
    </font>
    <font>
      <b/>
      <sz val="10"/>
      <color rgb="FF56564F"/>
      <name val="Calibri"/>
    </font>
    <font>
      <b/>
      <sz val="10"/>
      <color rgb="FFFFFFFF"/>
      <name val="Calibri"/>
    </font>
    <font>
      <b/>
      <sz val="10"/>
      <color rgb="FF1A1A1A"/>
      <name val="Calibri"/>
    </font>
    <font>
      <sz val="10"/>
      <color rgb="FF1A1A1A"/>
      <name val="Calibri"/>
    </font>
    <font>
      <b/>
      <sz val="10"/>
      <color rgb="FF4D7A52"/>
      <name val="Calibri"/>
    </font>
    <font>
      <b/>
      <sz val="10"/>
      <color rgb="FF56564F"/>
      <name val="Calibri"/>
    </font>
    <font>
      <sz val="10"/>
      <color rgb="FF56564F"/>
      <name val="Calibri"/>
    </font>
    <font>
      <sz val="11"/>
      <color rgb="FF1A1A1A"/>
      <name val="Calibri"/>
    </font>
    <font>
      <b/>
      <sz val="16"/>
      <color rgb="FFFFFFFF"/>
      <name val="Calibri"/>
    </font>
    <font>
      <sz val="10"/>
      <color rgb="FF1A1A1A"/>
      <name val="Calibri"/>
    </font>
    <font>
      <b/>
      <sz val="10"/>
      <color rgb="FFFFFFFF"/>
      <name val="Calibri"/>
    </font>
    <font>
      <b/>
      <sz val="11"/>
      <color rgb="FFFFFFFF"/>
      <name val="Calibri"/>
    </font>
    <font>
      <b/>
      <sz val="10"/>
      <color rgb="FF4D7A52"/>
      <name val="Calibri"/>
    </font>
    <font>
      <sz val="11"/>
      <color rgb="FF56564F"/>
      <name val="Calibri"/>
    </font>
    <font>
      <b/>
      <sz val="10"/>
      <color rgb="FF1A1A1A"/>
      <name val="Calibri"/>
    </font>
    <font>
      <sz val="11"/>
      <color rgb="FF1A1A1A"/>
      <name val="Calibri"/>
    </font>
    <font>
      <b/>
      <sz val="11"/>
      <color rgb="FF1A1A1A"/>
      <name val="Cambria"/>
    </font>
    <font>
      <b/>
      <sz val="16"/>
      <color rgb="FF1A1A1A"/>
      <name val="Cambria"/>
    </font>
    <font>
      <b/>
      <sz val="11"/>
      <color rgb="FF1A1A1A"/>
      <name val="Calibri"/>
    </font>
  </fonts>
  <fills count="47">
    <fill>
      <patternFill patternType="none"/>
    </fill>
    <fill>
      <patternFill patternType="gray125"/>
    </fill>
    <fill>
      <patternFill patternType="solid">
        <fgColor rgb="FF1A1A1A"/>
      </patternFill>
    </fill>
    <fill>
      <patternFill patternType="solid">
        <fgColor rgb="FF2E7D32"/>
      </patternFill>
    </fill>
    <fill>
      <patternFill patternType="solid">
        <fgColor rgb="FFF5F5F5"/>
      </patternFill>
    </fill>
    <fill>
      <patternFill patternType="solid">
        <fgColor rgb="FFE07A2E"/>
      </patternFill>
    </fill>
    <fill>
      <patternFill patternType="solid">
        <fgColor rgb="FF7AAB80"/>
      </patternFill>
    </fill>
    <fill>
      <patternFill patternType="solid">
        <fgColor rgb="FFE8F5E9"/>
      </patternFill>
    </fill>
    <fill>
      <patternFill patternType="solid">
        <fgColor rgb="FFFFFDE7"/>
      </patternFill>
    </fill>
    <fill>
      <patternFill patternType="solid">
        <fgColor rgb="FFFDECEA"/>
      </patternFill>
    </fill>
    <fill>
      <patternFill patternType="solid">
        <fgColor rgb="FFE3F2FD"/>
      </patternFill>
    </fill>
    <fill>
      <patternFill patternType="solid">
        <fgColor rgb="FFEEEEEE"/>
      </patternFill>
    </fill>
    <fill>
      <patternFill patternType="solid">
        <fgColor rgb="FFE8F2E9"/>
      </patternFill>
    </fill>
    <fill>
      <patternFill patternType="solid">
        <fgColor rgb="FF7AAB80"/>
      </patternFill>
    </fill>
    <fill>
      <patternFill patternType="solid">
        <fgColor rgb="FFFAFAF7"/>
      </patternFill>
    </fill>
    <fill>
      <patternFill patternType="solid">
        <fgColor rgb="FF222222"/>
      </patternFill>
    </fill>
    <fill>
      <patternFill patternType="solid">
        <fgColor rgb="FF4D7A52"/>
      </patternFill>
    </fill>
    <fill>
      <patternFill patternType="solid">
        <fgColor rgb="FF0F1713"/>
      </patternFill>
    </fill>
    <fill>
      <patternFill patternType="solid">
        <fgColor rgb="FFE8F2E9"/>
      </patternFill>
    </fill>
    <fill>
      <patternFill patternType="solid">
        <fgColor rgb="FF17231C"/>
      </patternFill>
    </fill>
    <fill>
      <patternFill patternType="solid">
        <fgColor rgb="FFFAFAF7"/>
      </patternFill>
    </fill>
    <fill>
      <patternFill patternType="solid">
        <fgColor rgb="FF7AAB80"/>
      </patternFill>
    </fill>
    <fill>
      <patternFill patternType="solid">
        <fgColor rgb="FFDFF3E6"/>
      </patternFill>
    </fill>
    <fill>
      <patternFill patternType="solid">
        <fgColor rgb="FFF3F7F1"/>
      </patternFill>
    </fill>
    <fill>
      <patternFill patternType="solid">
        <fgColor rgb="FF4D7A52"/>
      </patternFill>
    </fill>
    <fill>
      <patternFill patternType="solid">
        <fgColor rgb="FFEDF5FF"/>
      </patternFill>
    </fill>
    <fill>
      <patternFill patternType="solid">
        <fgColor rgb="FF0F1713"/>
      </patternFill>
    </fill>
    <fill>
      <patternFill patternType="solid">
        <fgColor rgb="FF7AAB80"/>
      </patternFill>
    </fill>
    <fill>
      <patternFill patternType="solid">
        <fgColor rgb="FFE8F2E9"/>
      </patternFill>
    </fill>
    <fill>
      <patternFill patternType="solid">
        <fgColor rgb="FF17231C"/>
      </patternFill>
    </fill>
    <fill>
      <patternFill patternType="solid">
        <fgColor rgb="FFEDF5FF"/>
      </patternFill>
    </fill>
    <fill>
      <patternFill patternType="solid">
        <fgColor rgb="FF0F1713"/>
      </patternFill>
    </fill>
    <fill>
      <patternFill patternType="solid">
        <fgColor rgb="FF7AAB80"/>
      </patternFill>
    </fill>
    <fill>
      <patternFill patternType="solid">
        <fgColor rgb="FFE8F2E9"/>
      </patternFill>
    </fill>
    <fill>
      <patternFill patternType="solid">
        <fgColor rgb="FF17231C"/>
      </patternFill>
    </fill>
    <fill>
      <patternFill patternType="solid">
        <fgColor rgb="FFEDF5FF"/>
      </patternFill>
    </fill>
    <fill>
      <patternFill patternType="solid">
        <fgColor rgb="FFFFF0E0"/>
      </patternFill>
    </fill>
    <fill>
      <patternFill patternType="solid">
        <fgColor rgb="FFE8F2E9"/>
      </patternFill>
    </fill>
    <fill>
      <patternFill patternType="solid">
        <fgColor rgb="FF0F1713"/>
      </patternFill>
    </fill>
    <fill>
      <patternFill patternType="solid">
        <fgColor rgb="FF7AAB80"/>
      </patternFill>
    </fill>
    <fill>
      <patternFill patternType="solid">
        <fgColor rgb="FFE8F2E9"/>
      </patternFill>
    </fill>
    <fill>
      <patternFill patternType="solid">
        <fgColor rgb="FFFAFAF7"/>
      </patternFill>
    </fill>
    <fill>
      <patternFill patternType="solid">
        <fgColor rgb="FF17231C"/>
      </patternFill>
    </fill>
    <fill>
      <patternFill patternType="solid">
        <fgColor rgb="FFEDF5FF"/>
      </patternFill>
    </fill>
    <fill>
      <patternFill patternType="solid">
        <fgColor rgb="FFE8F2E9"/>
      </patternFill>
    </fill>
    <fill>
      <patternFill patternType="solid">
        <fgColor rgb="FFEDF5FF"/>
      </patternFill>
    </fill>
    <fill>
      <patternFill patternType="solid">
        <fgColor theme="6" tint="0.79998168889431442"/>
        <bgColor indexed="64"/>
      </patternFill>
    </fill>
  </fills>
  <borders count="48">
    <border>
      <left/>
      <right/>
      <top/>
      <bottom/>
      <diagonal/>
    </border>
    <border>
      <left style="thin">
        <color rgb="FFCCCCCC"/>
      </left>
      <right style="thin">
        <color rgb="FFCCCCCC"/>
      </right>
      <top style="thin">
        <color rgb="FFCCCCCC"/>
      </top>
      <bottom style="thin">
        <color rgb="FFCCCCCC"/>
      </bottom>
      <diagonal/>
    </border>
    <border>
      <left style="thin">
        <color rgb="FFBDBDBD"/>
      </left>
      <right style="thin">
        <color rgb="FFBDBDBD"/>
      </right>
      <top style="thin">
        <color rgb="FFBDBDBD"/>
      </top>
      <bottom style="thin">
        <color rgb="FFBDBDBD"/>
      </bottom>
      <diagonal/>
    </border>
    <border>
      <left style="thin">
        <color rgb="FFD4D4D0"/>
      </left>
      <right style="thin">
        <color rgb="FFD4D4D0"/>
      </right>
      <top style="thin">
        <color rgb="FFD4D4D0"/>
      </top>
      <bottom style="thin">
        <color rgb="FFD4D4D0"/>
      </bottom>
      <diagonal/>
    </border>
    <border>
      <left/>
      <right/>
      <top style="thin">
        <color rgb="FFD4D4D0"/>
      </top>
      <bottom/>
      <diagonal/>
    </border>
    <border>
      <left style="thin">
        <color rgb="FFD4D4D0"/>
      </left>
      <right/>
      <top/>
      <bottom/>
      <diagonal/>
    </border>
    <border>
      <left/>
      <right style="thin">
        <color rgb="FFD4D4D0"/>
      </right>
      <top style="thin">
        <color rgb="FFD4D4D0"/>
      </top>
      <bottom/>
      <diagonal/>
    </border>
    <border>
      <left/>
      <right style="thin">
        <color rgb="FFD4D4D0"/>
      </right>
      <top/>
      <bottom/>
      <diagonal/>
    </border>
    <border>
      <left style="thin">
        <color rgb="FFD4D4D0"/>
      </left>
      <right/>
      <top/>
      <bottom style="thin">
        <color rgb="FFD4D4D0"/>
      </bottom>
      <diagonal/>
    </border>
    <border>
      <left/>
      <right/>
      <top/>
      <bottom style="thin">
        <color rgb="FFD4D4D0"/>
      </bottom>
      <diagonal/>
    </border>
    <border>
      <left/>
      <right style="thin">
        <color rgb="FFD4D4D0"/>
      </right>
      <top/>
      <bottom style="thin">
        <color rgb="FFD4D4D0"/>
      </bottom>
      <diagonal/>
    </border>
    <border>
      <left/>
      <right/>
      <top/>
      <bottom/>
      <diagonal/>
    </border>
    <border>
      <left style="thin">
        <color rgb="FFCCCCCC"/>
      </left>
      <right style="thin">
        <color rgb="FFCCCCCC"/>
      </right>
      <top style="thin">
        <color rgb="FFCCCCCC"/>
      </top>
      <bottom style="thin">
        <color rgb="FFCCCCCC"/>
      </bottom>
      <diagonal/>
    </border>
    <border>
      <left/>
      <right/>
      <top style="thin">
        <color rgb="FFD4D4D0"/>
      </top>
      <bottom/>
      <diagonal/>
    </border>
    <border>
      <left/>
      <right style="thin">
        <color rgb="FFD4D4D0"/>
      </right>
      <top style="thin">
        <color rgb="FFD4D4D0"/>
      </top>
      <bottom/>
      <diagonal/>
    </border>
    <border>
      <left/>
      <right style="thin">
        <color rgb="FFD4D4D0"/>
      </right>
      <top/>
      <bottom/>
      <diagonal/>
    </border>
    <border>
      <left/>
      <right/>
      <top/>
      <bottom style="thin">
        <color rgb="FFD4D4D0"/>
      </bottom>
      <diagonal/>
    </border>
    <border>
      <left/>
      <right style="thin">
        <color rgb="FFD4D4D0"/>
      </right>
      <top/>
      <bottom style="thin">
        <color rgb="FFD4D4D0"/>
      </bottom>
      <diagonal/>
    </border>
    <border>
      <left/>
      <right/>
      <top style="thin">
        <color rgb="FF7AAB80"/>
      </top>
      <bottom/>
      <diagonal/>
    </border>
    <border>
      <left/>
      <right/>
      <top/>
      <bottom style="thin">
        <color rgb="FF7AAB80"/>
      </bottom>
      <diagonal/>
    </border>
    <border>
      <left/>
      <right/>
      <top style="thin">
        <color rgb="FF7AAB80"/>
      </top>
      <bottom/>
      <diagonal/>
    </border>
    <border>
      <left/>
      <right/>
      <top/>
      <bottom style="thin">
        <color rgb="FF7AAB80"/>
      </bottom>
      <diagonal/>
    </border>
    <border>
      <left/>
      <right/>
      <top style="thin">
        <color rgb="FFD4D4D0"/>
      </top>
      <bottom style="thin">
        <color rgb="FFD4D4D0"/>
      </bottom>
      <diagonal/>
    </border>
    <border>
      <left/>
      <right style="thin">
        <color rgb="FFD4D4D0"/>
      </right>
      <top style="thin">
        <color rgb="FFD4D4D0"/>
      </top>
      <bottom style="thin">
        <color rgb="FFD4D4D0"/>
      </bottom>
      <diagonal/>
    </border>
    <border>
      <left style="thin">
        <color rgb="FF4D7A52"/>
      </left>
      <right style="thin">
        <color rgb="FF4D7A52"/>
      </right>
      <top style="thin">
        <color rgb="FF4D7A52"/>
      </top>
      <bottom style="thin">
        <color rgb="FFD4D4D0"/>
      </bottom>
      <diagonal/>
    </border>
    <border>
      <left style="thin">
        <color rgb="FF4D7A52"/>
      </left>
      <right style="thin">
        <color rgb="FF4D7A52"/>
      </right>
      <top style="thin">
        <color rgb="FFD4D4D0"/>
      </top>
      <bottom style="thin">
        <color rgb="FFD4D4D0"/>
      </bottom>
      <diagonal/>
    </border>
    <border>
      <left style="thin">
        <color rgb="FF4D7A52"/>
      </left>
      <right style="thin">
        <color rgb="FF4D7A52"/>
      </right>
      <top style="thin">
        <color rgb="FFD4D4D0"/>
      </top>
      <bottom style="thin">
        <color rgb="FF4D7A52"/>
      </bottom>
      <diagonal/>
    </border>
    <border>
      <left style="medium">
        <color rgb="FF4A78C4"/>
      </left>
      <right style="thin">
        <color rgb="FFD4D4D0"/>
      </right>
      <top style="thin">
        <color rgb="FFD4D4D0"/>
      </top>
      <bottom style="thin">
        <color rgb="FFD4D4D0"/>
      </bottom>
      <diagonal/>
    </border>
    <border>
      <left style="medium">
        <color rgb="FF4A78C4"/>
      </left>
      <right/>
      <top/>
      <bottom/>
      <diagonal/>
    </border>
    <border>
      <left style="medium">
        <color rgb="FF4A78C4"/>
      </left>
      <right/>
      <top/>
      <bottom style="thin">
        <color rgb="FFD4D4D0"/>
      </bottom>
      <diagonal/>
    </border>
    <border>
      <left style="medium">
        <color rgb="FF4A78C4"/>
      </left>
      <right/>
      <top/>
      <bottom/>
      <diagonal/>
    </border>
    <border>
      <left style="medium">
        <color rgb="FF4A78C4"/>
      </left>
      <right/>
      <top/>
      <bottom style="thin">
        <color rgb="FFD4D4D0"/>
      </bottom>
      <diagonal/>
    </border>
    <border>
      <left/>
      <right style="thin">
        <color rgb="FF7AAB80"/>
      </right>
      <top style="thin">
        <color rgb="FF7AAB80"/>
      </top>
      <bottom/>
      <diagonal/>
    </border>
    <border>
      <left style="thin">
        <color rgb="FF7AAB80"/>
      </left>
      <right/>
      <top/>
      <bottom/>
      <diagonal/>
    </border>
    <border>
      <left/>
      <right style="thin">
        <color rgb="FF7AAB80"/>
      </right>
      <top/>
      <bottom/>
      <diagonal/>
    </border>
    <border>
      <left style="thin">
        <color rgb="FF7AAB80"/>
      </left>
      <right/>
      <top/>
      <bottom style="thin">
        <color rgb="FF7AAB80"/>
      </bottom>
      <diagonal/>
    </border>
    <border>
      <left/>
      <right style="thin">
        <color rgb="FF7AAB80"/>
      </right>
      <top/>
      <bottom style="thin">
        <color rgb="FF7AAB80"/>
      </bottom>
      <diagonal/>
    </border>
    <border>
      <left style="thin">
        <color rgb="FFBDBDBD"/>
      </left>
      <right style="thin">
        <color rgb="FFBDBDBD"/>
      </right>
      <top/>
      <bottom/>
      <diagonal/>
    </border>
    <border>
      <left/>
      <right/>
      <top style="thin">
        <color rgb="FFCCCCCC"/>
      </top>
      <bottom style="thin">
        <color rgb="FFD4D4D0"/>
      </bottom>
      <diagonal/>
    </border>
    <border>
      <left/>
      <right/>
      <top style="thin">
        <color rgb="FF7AAB80"/>
      </top>
      <bottom style="thin">
        <color rgb="FF7AAB80"/>
      </bottom>
      <diagonal/>
    </border>
    <border>
      <left/>
      <right style="thin">
        <color rgb="FFBDBDBD"/>
      </right>
      <top/>
      <bottom/>
      <diagonal/>
    </border>
    <border>
      <left style="thin">
        <color rgb="FF7AAB80"/>
      </left>
      <right style="thin">
        <color rgb="FF7AAB80"/>
      </right>
      <top style="thin">
        <color rgb="FF7AAB80"/>
      </top>
      <bottom style="thin">
        <color rgb="FF7AAB80"/>
      </bottom>
      <diagonal/>
    </border>
    <border>
      <left style="thin">
        <color rgb="FFCCCCCC"/>
      </left>
      <right style="thin">
        <color rgb="FFCCCCCC"/>
      </right>
      <top style="thin">
        <color rgb="FFCCCCCC"/>
      </top>
      <bottom style="thin">
        <color rgb="FFD4D4D0"/>
      </bottom>
      <diagonal/>
    </border>
    <border>
      <left style="thin">
        <color rgb="FFBDBDBD"/>
      </left>
      <right/>
      <top style="thin">
        <color rgb="FFBDBDBD"/>
      </top>
      <bottom style="thin">
        <color rgb="FFBDBDBD"/>
      </bottom>
      <diagonal/>
    </border>
    <border>
      <left/>
      <right/>
      <top style="thin">
        <color rgb="FFBDBDBD"/>
      </top>
      <bottom style="thin">
        <color rgb="FFBDBDBD"/>
      </bottom>
      <diagonal/>
    </border>
    <border>
      <left/>
      <right style="thin">
        <color rgb="FFBDBDBD"/>
      </right>
      <top style="thin">
        <color rgb="FFBDBDBD"/>
      </top>
      <bottom style="thin">
        <color rgb="FFBDBD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11"/>
    <xf numFmtId="43" fontId="1" fillId="0" borderId="11"/>
    <xf numFmtId="41" fontId="1" fillId="0" borderId="11"/>
    <xf numFmtId="44" fontId="1" fillId="0" borderId="11"/>
    <xf numFmtId="42" fontId="1" fillId="0" borderId="11"/>
    <xf numFmtId="9" fontId="1" fillId="0" borderId="11"/>
  </cellStyleXfs>
  <cellXfs count="216">
    <xf numFmtId="0" fontId="0" fillId="0" borderId="0" xfId="0" applyBorder="1"/>
    <xf numFmtId="0" fontId="4" fillId="2"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8" fillId="7" borderId="1" xfId="0" applyFont="1" applyFill="1" applyBorder="1" applyAlignment="1">
      <alignment horizontal="left" vertical="center" wrapText="1"/>
    </xf>
    <xf numFmtId="164" fontId="9" fillId="8" borderId="1" xfId="0" applyNumberFormat="1" applyFont="1" applyFill="1" applyBorder="1" applyAlignment="1">
      <alignment horizontal="right" vertical="center"/>
    </xf>
    <xf numFmtId="0" fontId="12" fillId="0" borderId="0" xfId="0" applyFont="1" applyBorder="1"/>
    <xf numFmtId="0" fontId="13" fillId="3" borderId="0" xfId="0" applyFont="1" applyFill="1" applyBorder="1"/>
    <xf numFmtId="0" fontId="14" fillId="0" borderId="0" xfId="0" applyFont="1" applyBorder="1"/>
    <xf numFmtId="0" fontId="13" fillId="3" borderId="2" xfId="0" applyFont="1" applyFill="1" applyBorder="1"/>
    <xf numFmtId="0" fontId="0" fillId="0" borderId="2" xfId="0" applyBorder="1"/>
    <xf numFmtId="0" fontId="7"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49" fontId="15" fillId="10" borderId="1" xfId="0" applyNumberFormat="1" applyFont="1" applyFill="1" applyBorder="1" applyAlignment="1">
      <alignment horizontal="right" vertical="center"/>
    </xf>
    <xf numFmtId="3" fontId="9" fillId="8" borderId="1" xfId="0" applyNumberFormat="1" applyFont="1" applyFill="1" applyBorder="1" applyAlignment="1">
      <alignment horizontal="right" vertical="center"/>
    </xf>
    <xf numFmtId="165" fontId="6" fillId="7" borderId="1" xfId="0" applyNumberFormat="1" applyFont="1" applyFill="1" applyBorder="1" applyAlignment="1">
      <alignment horizontal="right" vertical="center"/>
    </xf>
    <xf numFmtId="0" fontId="18" fillId="13" borderId="3" xfId="0" applyFont="1" applyFill="1" applyBorder="1" applyAlignment="1">
      <alignment horizontal="center" vertical="center" wrapText="1"/>
    </xf>
    <xf numFmtId="0" fontId="18" fillId="15" borderId="3" xfId="0" applyFont="1" applyFill="1" applyBorder="1" applyAlignment="1">
      <alignment vertical="center" wrapText="1"/>
    </xf>
    <xf numFmtId="0" fontId="19" fillId="14" borderId="3" xfId="0" applyFont="1" applyFill="1" applyBorder="1" applyAlignment="1">
      <alignment vertical="center" wrapText="1"/>
    </xf>
    <xf numFmtId="0" fontId="20" fillId="13" borderId="3" xfId="0" applyFont="1" applyFill="1" applyBorder="1" applyAlignment="1">
      <alignment horizontal="center" vertical="center" wrapText="1"/>
    </xf>
    <xf numFmtId="0" fontId="20" fillId="16" borderId="3" xfId="0" applyFont="1" applyFill="1" applyBorder="1" applyAlignment="1">
      <alignment horizontal="center" vertical="center" wrapText="1"/>
    </xf>
    <xf numFmtId="166" fontId="0" fillId="0" borderId="0" xfId="0" applyNumberFormat="1" applyBorder="1"/>
    <xf numFmtId="166" fontId="19" fillId="14" borderId="3" xfId="0" applyNumberFormat="1" applyFont="1" applyFill="1" applyBorder="1" applyAlignment="1">
      <alignment vertical="center" wrapText="1"/>
    </xf>
    <xf numFmtId="165" fontId="0" fillId="0" borderId="0" xfId="0" applyNumberFormat="1" applyBorder="1"/>
    <xf numFmtId="165" fontId="19" fillId="14" borderId="3" xfId="0" applyNumberFormat="1" applyFont="1" applyFill="1" applyBorder="1" applyAlignment="1">
      <alignment vertical="center" wrapText="1"/>
    </xf>
    <xf numFmtId="0" fontId="0" fillId="0" borderId="11" xfId="0"/>
    <xf numFmtId="0" fontId="26" fillId="17" borderId="3" xfId="0" applyFont="1" applyFill="1" applyBorder="1" applyAlignment="1">
      <alignment horizontal="center" vertical="center" wrapText="1"/>
    </xf>
    <xf numFmtId="0" fontId="28" fillId="20" borderId="3" xfId="0" applyFont="1" applyFill="1" applyBorder="1" applyAlignment="1">
      <alignment vertical="center" wrapText="1"/>
    </xf>
    <xf numFmtId="0" fontId="26" fillId="19" borderId="3" xfId="0" applyFont="1" applyFill="1" applyBorder="1" applyAlignment="1">
      <alignment horizontal="center" vertical="center" wrapText="1"/>
    </xf>
    <xf numFmtId="0" fontId="26" fillId="21" borderId="24" xfId="0" applyFont="1" applyFill="1" applyBorder="1" applyAlignment="1">
      <alignment horizontal="center" vertical="center" wrapText="1"/>
    </xf>
    <xf numFmtId="0" fontId="26" fillId="21" borderId="25" xfId="0" applyFont="1" applyFill="1" applyBorder="1" applyAlignment="1">
      <alignment horizontal="center" vertical="center" wrapText="1"/>
    </xf>
    <xf numFmtId="0" fontId="26" fillId="21" borderId="26" xfId="0" applyFont="1" applyFill="1" applyBorder="1" applyAlignment="1">
      <alignment horizontal="center" vertical="center" wrapText="1"/>
    </xf>
    <xf numFmtId="0" fontId="29" fillId="22" borderId="3" xfId="0" applyFont="1" applyFill="1" applyBorder="1" applyAlignment="1">
      <alignment horizontal="center" vertical="center" wrapText="1"/>
    </xf>
    <xf numFmtId="0" fontId="30" fillId="23" borderId="3" xfId="0" applyFont="1" applyFill="1" applyBorder="1" applyAlignment="1">
      <alignment horizontal="center" vertical="center" wrapText="1"/>
    </xf>
    <xf numFmtId="0" fontId="31" fillId="23" borderId="3" xfId="0" applyFont="1" applyFill="1" applyBorder="1" applyAlignment="1">
      <alignment vertical="center" wrapText="1"/>
    </xf>
    <xf numFmtId="0" fontId="26" fillId="24" borderId="25"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1" borderId="3" xfId="0" applyFont="1" applyFill="1" applyBorder="1" applyAlignment="1">
      <alignment horizontal="center" vertical="center" wrapText="1"/>
    </xf>
    <xf numFmtId="0" fontId="34" fillId="18" borderId="0" xfId="0" applyFont="1" applyFill="1" applyBorder="1" applyAlignment="1">
      <alignment vertical="center" wrapText="1"/>
    </xf>
    <xf numFmtId="166" fontId="18" fillId="21" borderId="3" xfId="0" applyNumberFormat="1" applyFont="1" applyFill="1" applyBorder="1" applyAlignment="1">
      <alignment horizontal="center" vertical="center" wrapText="1"/>
    </xf>
    <xf numFmtId="166" fontId="34" fillId="18" borderId="0" xfId="0" applyNumberFormat="1" applyFont="1" applyFill="1" applyBorder="1" applyAlignment="1">
      <alignment vertical="center" wrapText="1"/>
    </xf>
    <xf numFmtId="165" fontId="34" fillId="18" borderId="0" xfId="0" applyNumberFormat="1" applyFont="1" applyFill="1" applyBorder="1" applyAlignment="1">
      <alignment vertical="center" wrapText="1"/>
    </xf>
    <xf numFmtId="0" fontId="35" fillId="19" borderId="0" xfId="0" applyFont="1" applyFill="1" applyBorder="1" applyAlignment="1">
      <alignment horizontal="center" vertical="center" wrapText="1"/>
    </xf>
    <xf numFmtId="0" fontId="0" fillId="0" borderId="0" xfId="0" applyBorder="1" applyAlignment="1">
      <alignment wrapText="1"/>
    </xf>
    <xf numFmtId="166" fontId="26" fillId="19" borderId="3" xfId="0" applyNumberFormat="1" applyFont="1" applyFill="1" applyBorder="1" applyAlignment="1">
      <alignment horizontal="center" vertical="center" wrapText="1"/>
    </xf>
    <xf numFmtId="165" fontId="26" fillId="19" borderId="3" xfId="0" applyNumberFormat="1" applyFont="1" applyFill="1" applyBorder="1" applyAlignment="1">
      <alignment horizontal="center" vertical="center" wrapText="1"/>
    </xf>
    <xf numFmtId="0" fontId="36" fillId="27" borderId="0" xfId="0" applyFont="1" applyFill="1" applyBorder="1" applyAlignment="1">
      <alignment horizontal="center" vertical="center" wrapText="1"/>
    </xf>
    <xf numFmtId="0" fontId="35" fillId="29" borderId="0" xfId="0" applyFont="1" applyFill="1" applyBorder="1" applyAlignment="1">
      <alignment vertical="center" wrapText="1"/>
    </xf>
    <xf numFmtId="0" fontId="35" fillId="27" borderId="9" xfId="0" applyFont="1" applyFill="1" applyBorder="1" applyAlignment="1">
      <alignment horizontal="center" vertical="center" wrapText="1"/>
    </xf>
    <xf numFmtId="0" fontId="36" fillId="29" borderId="0" xfId="0" applyFont="1" applyFill="1" applyBorder="1" applyAlignment="1">
      <alignment vertical="center" wrapText="1"/>
    </xf>
    <xf numFmtId="166" fontId="34" fillId="14" borderId="0" xfId="0" applyNumberFormat="1" applyFont="1" applyFill="1" applyBorder="1" applyAlignment="1">
      <alignment vertical="center" wrapText="1"/>
    </xf>
    <xf numFmtId="166" fontId="37" fillId="12" borderId="0" xfId="0" applyNumberFormat="1" applyFont="1" applyFill="1" applyBorder="1" applyAlignment="1">
      <alignment horizontal="center" vertical="center" wrapText="1"/>
    </xf>
    <xf numFmtId="166" fontId="35" fillId="6" borderId="9" xfId="0" applyNumberFormat="1" applyFont="1" applyFill="1" applyBorder="1" applyAlignment="1">
      <alignment horizontal="center" vertical="center" wrapText="1"/>
    </xf>
    <xf numFmtId="166" fontId="38" fillId="14" borderId="0" xfId="0" applyNumberFormat="1" applyFont="1" applyFill="1" applyBorder="1" applyAlignment="1">
      <alignment horizontal="center" vertical="center"/>
    </xf>
    <xf numFmtId="0" fontId="36" fillId="32"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5" fillId="34" borderId="0" xfId="0" applyFont="1" applyFill="1" applyBorder="1" applyAlignment="1">
      <alignment horizontal="center" vertical="center" wrapText="1"/>
    </xf>
    <xf numFmtId="0" fontId="35" fillId="34" borderId="9" xfId="0" applyFont="1" applyFill="1" applyBorder="1" applyAlignment="1">
      <alignment horizontal="center" vertical="center" wrapText="1"/>
    </xf>
    <xf numFmtId="0" fontId="35" fillId="32" borderId="0" xfId="0" applyFont="1" applyFill="1" applyBorder="1" applyAlignment="1">
      <alignment horizontal="center" vertical="center" wrapText="1"/>
    </xf>
    <xf numFmtId="0" fontId="36" fillId="34" borderId="0" xfId="0" applyFont="1" applyFill="1" applyBorder="1" applyAlignment="1">
      <alignment horizontal="center" vertical="center" wrapText="1"/>
    </xf>
    <xf numFmtId="0" fontId="35" fillId="32" borderId="9" xfId="0" applyFont="1" applyFill="1" applyBorder="1" applyAlignment="1">
      <alignment horizontal="center" vertical="center" wrapText="1"/>
    </xf>
    <xf numFmtId="0" fontId="39" fillId="36" borderId="9" xfId="0" applyFont="1" applyFill="1" applyBorder="1" applyAlignment="1">
      <alignment horizontal="center" vertical="center" wrapText="1"/>
    </xf>
    <xf numFmtId="166" fontId="39" fillId="36" borderId="9" xfId="0" applyNumberFormat="1" applyFont="1" applyFill="1" applyBorder="1" applyAlignment="1">
      <alignment horizontal="center" vertical="center" wrapText="1"/>
    </xf>
    <xf numFmtId="166" fontId="35" fillId="6" borderId="0" xfId="0" applyNumberFormat="1" applyFont="1" applyFill="1" applyBorder="1" applyAlignment="1">
      <alignment horizontal="center" vertical="center" wrapText="1"/>
    </xf>
    <xf numFmtId="166" fontId="34" fillId="14" borderId="9" xfId="0" applyNumberFormat="1" applyFont="1" applyFill="1" applyBorder="1" applyAlignment="1">
      <alignment vertical="center" wrapText="1"/>
    </xf>
    <xf numFmtId="166" fontId="37" fillId="12" borderId="9" xfId="0" applyNumberFormat="1" applyFont="1" applyFill="1" applyBorder="1" applyAlignment="1">
      <alignment horizontal="center" vertical="center" wrapText="1"/>
    </xf>
    <xf numFmtId="166" fontId="36" fillId="17" borderId="0" xfId="0" applyNumberFormat="1" applyFont="1" applyFill="1" applyBorder="1" applyAlignment="1">
      <alignment horizontal="center" vertical="center" wrapText="1"/>
    </xf>
    <xf numFmtId="166" fontId="36" fillId="6" borderId="0" xfId="0" applyNumberFormat="1" applyFont="1" applyFill="1" applyBorder="1" applyAlignment="1">
      <alignment horizontal="center" vertical="center" wrapText="1"/>
    </xf>
    <xf numFmtId="167" fontId="34" fillId="14" borderId="0" xfId="0" applyNumberFormat="1" applyFont="1" applyFill="1" applyBorder="1" applyAlignment="1">
      <alignment vertical="center" wrapText="1"/>
    </xf>
    <xf numFmtId="167" fontId="37" fillId="12" borderId="0" xfId="0" applyNumberFormat="1" applyFont="1" applyFill="1" applyBorder="1" applyAlignment="1">
      <alignment horizontal="center" vertical="center" wrapText="1"/>
    </xf>
    <xf numFmtId="166" fontId="40" fillId="37" borderId="3" xfId="0" applyNumberFormat="1" applyFont="1" applyFill="1" applyBorder="1" applyAlignment="1">
      <alignment vertical="top" wrapText="1"/>
    </xf>
    <xf numFmtId="0" fontId="40" fillId="37" borderId="3" xfId="0" applyFont="1" applyFill="1" applyBorder="1" applyAlignment="1">
      <alignment vertical="top" wrapText="1"/>
    </xf>
    <xf numFmtId="165" fontId="40" fillId="37" borderId="3" xfId="0" applyNumberFormat="1" applyFont="1" applyFill="1" applyBorder="1" applyAlignment="1">
      <alignment vertical="top" wrapText="1"/>
    </xf>
    <xf numFmtId="0" fontId="23" fillId="37" borderId="37" xfId="0" applyFont="1" applyFill="1" applyBorder="1" applyAlignment="1">
      <alignment vertical="top" wrapText="1"/>
    </xf>
    <xf numFmtId="0" fontId="42" fillId="37" borderId="37" xfId="0" applyFont="1" applyFill="1" applyBorder="1" applyAlignment="1">
      <alignment vertical="top" wrapText="1"/>
    </xf>
    <xf numFmtId="166" fontId="4" fillId="2" borderId="1" xfId="0" applyNumberFormat="1" applyFont="1" applyFill="1" applyBorder="1" applyAlignment="1">
      <alignment horizontal="center" vertical="center" wrapText="1"/>
    </xf>
    <xf numFmtId="0" fontId="36" fillId="39" borderId="0" xfId="0" applyFont="1" applyFill="1" applyBorder="1" applyAlignment="1">
      <alignment horizontal="center" vertical="center"/>
    </xf>
    <xf numFmtId="0" fontId="0" fillId="40" borderId="0" xfId="0" applyFill="1" applyBorder="1"/>
    <xf numFmtId="0" fontId="36" fillId="38" borderId="0" xfId="0" applyFont="1" applyFill="1" applyBorder="1" applyAlignment="1">
      <alignment horizontal="center" vertical="center" wrapText="1"/>
    </xf>
    <xf numFmtId="0" fontId="34" fillId="41" borderId="0" xfId="0" applyFont="1" applyFill="1" applyBorder="1" applyAlignment="1">
      <alignment vertical="center" wrapText="1"/>
    </xf>
    <xf numFmtId="0" fontId="34" fillId="41" borderId="9" xfId="0" applyFont="1" applyFill="1" applyBorder="1" applyAlignment="1">
      <alignment vertical="center" wrapText="1"/>
    </xf>
    <xf numFmtId="166" fontId="34" fillId="41" borderId="0" xfId="0" applyNumberFormat="1" applyFont="1" applyFill="1" applyBorder="1" applyAlignment="1">
      <alignment vertical="center" wrapText="1"/>
    </xf>
    <xf numFmtId="166" fontId="34" fillId="41" borderId="9" xfId="0" applyNumberFormat="1" applyFont="1" applyFill="1" applyBorder="1" applyAlignment="1">
      <alignment vertical="center" wrapText="1"/>
    </xf>
    <xf numFmtId="0" fontId="36" fillId="42" borderId="0" xfId="0" applyFont="1" applyFill="1" applyBorder="1" applyAlignment="1">
      <alignment vertical="center" wrapText="1"/>
    </xf>
    <xf numFmtId="0" fontId="0" fillId="0" borderId="21" xfId="0" applyBorder="1"/>
    <xf numFmtId="0" fontId="20" fillId="42" borderId="0" xfId="0" applyFont="1" applyFill="1" applyBorder="1" applyAlignment="1">
      <alignment horizontal="center" vertical="center" wrapText="1"/>
    </xf>
    <xf numFmtId="166" fontId="0" fillId="40" borderId="0" xfId="0" applyNumberFormat="1" applyFill="1" applyBorder="1"/>
    <xf numFmtId="0" fontId="0" fillId="43" borderId="0" xfId="0" applyFill="1" applyBorder="1" applyAlignment="1">
      <alignment wrapText="1"/>
    </xf>
    <xf numFmtId="0" fontId="0" fillId="0" borderId="33" xfId="0" applyBorder="1"/>
    <xf numFmtId="0" fontId="0" fillId="0" borderId="34" xfId="0" applyBorder="1"/>
    <xf numFmtId="0" fontId="0" fillId="0" borderId="35" xfId="0" applyBorder="1"/>
    <xf numFmtId="0" fontId="0" fillId="0" borderId="36" xfId="0" applyBorder="1"/>
    <xf numFmtId="0" fontId="35" fillId="29" borderId="11" xfId="0" applyFont="1" applyFill="1" applyAlignment="1">
      <alignment vertical="center" wrapText="1"/>
    </xf>
    <xf numFmtId="0" fontId="36" fillId="29" borderId="16" xfId="0" applyFont="1" applyFill="1" applyBorder="1" applyAlignment="1">
      <alignment vertical="center" wrapText="1"/>
    </xf>
    <xf numFmtId="0" fontId="20" fillId="42" borderId="0" xfId="0" applyFont="1" applyFill="1" applyBorder="1"/>
    <xf numFmtId="0" fontId="35" fillId="34" borderId="11" xfId="0" applyFont="1" applyFill="1" applyAlignment="1">
      <alignment horizontal="center" vertical="center" wrapText="1"/>
    </xf>
    <xf numFmtId="0" fontId="34" fillId="35" borderId="30" xfId="0" applyFont="1" applyFill="1" applyBorder="1" applyAlignment="1">
      <alignment vertical="center" wrapText="1"/>
    </xf>
    <xf numFmtId="0" fontId="36" fillId="34" borderId="11" xfId="0" applyFont="1" applyFill="1" applyAlignment="1">
      <alignment horizontal="center" vertical="center" wrapText="1"/>
    </xf>
    <xf numFmtId="166" fontId="40" fillId="44" borderId="3" xfId="0" applyNumberFormat="1" applyFont="1" applyFill="1" applyBorder="1" applyAlignment="1">
      <alignment vertical="top" wrapText="1"/>
    </xf>
    <xf numFmtId="0" fontId="40" fillId="44" borderId="3" xfId="0" applyFont="1" applyFill="1" applyBorder="1" applyAlignment="1">
      <alignment vertical="top" wrapText="1"/>
    </xf>
    <xf numFmtId="0" fontId="23" fillId="44" borderId="0" xfId="0" applyFont="1" applyFill="1" applyBorder="1" applyAlignment="1">
      <alignment vertical="top" wrapText="1"/>
    </xf>
    <xf numFmtId="0" fontId="27" fillId="44" borderId="3" xfId="0" applyFont="1" applyFill="1" applyBorder="1" applyAlignment="1">
      <alignment horizontal="center" vertical="top" wrapText="1"/>
    </xf>
    <xf numFmtId="166" fontId="27" fillId="44" borderId="3" xfId="0" applyNumberFormat="1" applyFont="1" applyFill="1" applyBorder="1" applyAlignment="1">
      <alignment horizontal="center" vertical="top" wrapText="1"/>
    </xf>
    <xf numFmtId="165" fontId="27" fillId="44" borderId="3" xfId="0" applyNumberFormat="1" applyFont="1" applyFill="1" applyBorder="1" applyAlignment="1">
      <alignment horizontal="center" vertical="top" wrapText="1"/>
    </xf>
    <xf numFmtId="165" fontId="40" fillId="44" borderId="3" xfId="0" applyNumberFormat="1" applyFont="1" applyFill="1" applyBorder="1" applyAlignment="1">
      <alignment vertical="top" wrapText="1"/>
    </xf>
    <xf numFmtId="0" fontId="39" fillId="44" borderId="0" xfId="0" applyFont="1" applyFill="1" applyBorder="1" applyAlignment="1">
      <alignment horizontal="center" vertical="top" wrapText="1"/>
    </xf>
    <xf numFmtId="0" fontId="34" fillId="44" borderId="0" xfId="0" applyFont="1" applyFill="1" applyBorder="1" applyAlignment="1">
      <alignment vertical="top" wrapText="1"/>
    </xf>
    <xf numFmtId="0" fontId="34" fillId="44" borderId="9" xfId="0" applyFont="1" applyFill="1" applyBorder="1" applyAlignment="1">
      <alignment vertical="top" wrapText="1"/>
    </xf>
    <xf numFmtId="166" fontId="23" fillId="44" borderId="9" xfId="0" applyNumberFormat="1" applyFont="1" applyFill="1" applyBorder="1" applyAlignment="1">
      <alignment horizontal="center" vertical="top" wrapText="1"/>
    </xf>
    <xf numFmtId="166" fontId="23" fillId="44" borderId="0" xfId="0" applyNumberFormat="1" applyFont="1" applyFill="1" applyBorder="1" applyAlignment="1">
      <alignment horizontal="center" vertical="top" wrapText="1"/>
    </xf>
    <xf numFmtId="166" fontId="34" fillId="44" borderId="9" xfId="0" applyNumberFormat="1" applyFont="1" applyFill="1" applyBorder="1" applyAlignment="1">
      <alignment vertical="top" wrapText="1"/>
    </xf>
    <xf numFmtId="165" fontId="34" fillId="44" borderId="9" xfId="0" applyNumberFormat="1" applyFont="1" applyFill="1" applyBorder="1" applyAlignment="1">
      <alignment vertical="top" wrapText="1"/>
    </xf>
    <xf numFmtId="166" fontId="7" fillId="44" borderId="1" xfId="0" applyNumberFormat="1" applyFont="1" applyFill="1" applyBorder="1" applyAlignment="1">
      <alignment horizontal="right" vertical="top" wrapText="1"/>
    </xf>
    <xf numFmtId="166" fontId="7" fillId="44" borderId="42" xfId="0" applyNumberFormat="1" applyFont="1" applyFill="1" applyBorder="1" applyAlignment="1">
      <alignment horizontal="right" vertical="top" wrapText="1"/>
    </xf>
    <xf numFmtId="0" fontId="7" fillId="44" borderId="1" xfId="0" applyFont="1" applyFill="1" applyBorder="1" applyAlignment="1">
      <alignment horizontal="left" vertical="top" wrapText="1"/>
    </xf>
    <xf numFmtId="49" fontId="7" fillId="44" borderId="1" xfId="0" applyNumberFormat="1" applyFont="1" applyFill="1" applyBorder="1" applyAlignment="1">
      <alignment horizontal="right" vertical="top" wrapText="1"/>
    </xf>
    <xf numFmtId="0" fontId="43" fillId="44" borderId="0" xfId="0" applyFont="1" applyFill="1" applyBorder="1" applyAlignment="1">
      <alignment vertical="top" wrapText="1"/>
    </xf>
    <xf numFmtId="166" fontId="0" fillId="0" borderId="34" xfId="0" applyNumberFormat="1" applyBorder="1"/>
    <xf numFmtId="166" fontId="0" fillId="0" borderId="19" xfId="0" applyNumberFormat="1" applyBorder="1"/>
    <xf numFmtId="166" fontId="0" fillId="0" borderId="36" xfId="0" applyNumberFormat="1" applyBorder="1"/>
    <xf numFmtId="166" fontId="23" fillId="44" borderId="9" xfId="0" applyNumberFormat="1" applyFont="1" applyFill="1" applyBorder="1" applyAlignment="1">
      <alignment vertical="top" wrapText="1"/>
    </xf>
    <xf numFmtId="167" fontId="0" fillId="0" borderId="0" xfId="0" applyNumberFormat="1" applyBorder="1"/>
    <xf numFmtId="0" fontId="36" fillId="32" borderId="11" xfId="0" applyFont="1" applyFill="1" applyAlignment="1">
      <alignment horizontal="center" vertical="center" wrapText="1"/>
    </xf>
    <xf numFmtId="0" fontId="36" fillId="42" borderId="11" xfId="0" applyFont="1" applyFill="1" applyAlignment="1">
      <alignment vertical="center" wrapText="1"/>
    </xf>
    <xf numFmtId="0" fontId="0" fillId="0" borderId="38" xfId="0" applyBorder="1"/>
    <xf numFmtId="0" fontId="0" fillId="46" borderId="0" xfId="0" applyFill="1" applyBorder="1"/>
    <xf numFmtId="166" fontId="23" fillId="44" borderId="46" xfId="0" applyNumberFormat="1" applyFont="1" applyFill="1" applyBorder="1" applyAlignment="1">
      <alignment horizontal="center" vertical="top" wrapText="1"/>
    </xf>
    <xf numFmtId="166" fontId="23" fillId="44" borderId="46" xfId="0" applyNumberFormat="1" applyFont="1" applyFill="1" applyBorder="1" applyAlignment="1">
      <alignment vertical="top" wrapText="1"/>
    </xf>
    <xf numFmtId="0" fontId="23" fillId="44" borderId="46" xfId="0" applyFont="1" applyFill="1" applyBorder="1" applyAlignment="1">
      <alignment vertical="top" wrapText="1"/>
    </xf>
    <xf numFmtId="166" fontId="34" fillId="44" borderId="46" xfId="0" applyNumberFormat="1" applyFont="1" applyFill="1" applyBorder="1" applyAlignment="1">
      <alignment vertical="top" wrapText="1"/>
    </xf>
    <xf numFmtId="165" fontId="34" fillId="44" borderId="46" xfId="0" applyNumberFormat="1" applyFont="1" applyFill="1" applyBorder="1" applyAlignment="1">
      <alignment vertical="top" wrapText="1"/>
    </xf>
    <xf numFmtId="0" fontId="34" fillId="44" borderId="46" xfId="0" applyFont="1" applyFill="1" applyBorder="1" applyAlignment="1">
      <alignment vertical="top" wrapText="1"/>
    </xf>
    <xf numFmtId="166" fontId="23" fillId="44" borderId="47" xfId="0" applyNumberFormat="1" applyFont="1" applyFill="1" applyBorder="1" applyAlignment="1">
      <alignment horizontal="center" vertical="top" wrapText="1"/>
    </xf>
    <xf numFmtId="166" fontId="23" fillId="44" borderId="11" xfId="0" applyNumberFormat="1" applyFont="1" applyFill="1" applyAlignment="1">
      <alignment horizontal="center" vertical="top" wrapText="1"/>
    </xf>
    <xf numFmtId="0" fontId="5" fillId="4" borderId="12" xfId="0" applyFont="1" applyFill="1" applyBorder="1" applyAlignment="1">
      <alignment vertical="center" wrapText="1"/>
    </xf>
    <xf numFmtId="0" fontId="2" fillId="2" borderId="11" xfId="0" applyFont="1" applyFill="1" applyAlignment="1">
      <alignment horizontal="left" vertical="center" wrapText="1"/>
    </xf>
    <xf numFmtId="0" fontId="0" fillId="0" borderId="11" xfId="0"/>
    <xf numFmtId="0" fontId="23" fillId="44" borderId="0" xfId="0" applyFont="1" applyFill="1" applyBorder="1" applyAlignment="1">
      <alignment vertical="top" wrapText="1"/>
    </xf>
    <xf numFmtId="0" fontId="23" fillId="44" borderId="9" xfId="0" applyFont="1" applyFill="1" applyBorder="1" applyAlignment="1">
      <alignment vertical="top" wrapText="1"/>
    </xf>
    <xf numFmtId="0" fontId="10" fillId="11" borderId="11" xfId="0" applyFont="1" applyFill="1" applyAlignment="1">
      <alignment horizontal="left" vertical="center" wrapText="1"/>
    </xf>
    <xf numFmtId="0" fontId="2" fillId="5" borderId="11" xfId="0" applyFont="1" applyFill="1" applyAlignment="1">
      <alignment horizontal="left" vertical="center" wrapText="1"/>
    </xf>
    <xf numFmtId="0" fontId="6" fillId="11" borderId="11" xfId="0" applyFont="1" applyFill="1" applyAlignment="1">
      <alignment horizontal="left" vertical="center" wrapText="1"/>
    </xf>
    <xf numFmtId="0" fontId="11" fillId="11" borderId="11" xfId="0" applyFont="1" applyFill="1" applyAlignment="1">
      <alignment horizontal="left" vertical="center" wrapText="1"/>
    </xf>
    <xf numFmtId="0" fontId="16" fillId="11" borderId="11" xfId="0" applyFont="1" applyFill="1" applyAlignment="1">
      <alignment horizontal="left" vertical="center" wrapText="1"/>
    </xf>
    <xf numFmtId="0" fontId="39" fillId="45" borderId="28" xfId="0" applyFont="1" applyFill="1" applyBorder="1" applyAlignment="1">
      <alignment vertical="center" wrapText="1"/>
    </xf>
    <xf numFmtId="0" fontId="39" fillId="45" borderId="0" xfId="0" applyFont="1" applyFill="1" applyBorder="1" applyAlignment="1">
      <alignment vertical="center" wrapText="1"/>
    </xf>
    <xf numFmtId="0" fontId="39" fillId="45" borderId="29" xfId="0" applyFont="1" applyFill="1" applyBorder="1" applyAlignment="1">
      <alignment vertical="center" wrapText="1"/>
    </xf>
    <xf numFmtId="0" fontId="39" fillId="45" borderId="9" xfId="0" applyFont="1" applyFill="1" applyBorder="1" applyAlignment="1">
      <alignment vertical="center" wrapText="1"/>
    </xf>
    <xf numFmtId="0" fontId="3" fillId="4" borderId="11" xfId="0" applyFont="1" applyFill="1" applyAlignment="1">
      <alignment horizontal="left" vertical="center" wrapText="1"/>
    </xf>
    <xf numFmtId="0" fontId="32" fillId="25" borderId="27" xfId="0" applyFont="1" applyFill="1" applyBorder="1" applyAlignment="1">
      <alignment vertical="center" wrapText="1"/>
    </xf>
    <xf numFmtId="0" fontId="0" fillId="0" borderId="13" xfId="0" applyBorder="1"/>
    <xf numFmtId="0" fontId="0" fillId="0" borderId="14" xfId="0" applyBorder="1"/>
    <xf numFmtId="0" fontId="0" fillId="0" borderId="30" xfId="0" applyBorder="1"/>
    <xf numFmtId="0" fontId="0" fillId="0" borderId="0" xfId="0" applyBorder="1"/>
    <xf numFmtId="0" fontId="0" fillId="0" borderId="15" xfId="0" applyBorder="1"/>
    <xf numFmtId="0" fontId="0" fillId="0" borderId="31" xfId="0" applyBorder="1"/>
    <xf numFmtId="0" fontId="0" fillId="0" borderId="16" xfId="0" applyBorder="1"/>
    <xf numFmtId="0" fontId="0" fillId="0" borderId="17" xfId="0" applyBorder="1"/>
    <xf numFmtId="0" fontId="24" fillId="19" borderId="3" xfId="0" applyFont="1" applyFill="1" applyBorder="1" applyAlignment="1">
      <alignment horizontal="center" vertical="center" wrapText="1"/>
    </xf>
    <xf numFmtId="0" fontId="0" fillId="0" borderId="22" xfId="0" applyBorder="1"/>
    <xf numFmtId="0" fontId="0" fillId="0" borderId="23" xfId="0" applyBorder="1"/>
    <xf numFmtId="0" fontId="22" fillId="18" borderId="39" xfId="0" applyFont="1" applyFill="1" applyBorder="1" applyAlignment="1">
      <alignment horizontal="left" vertical="center" wrapText="1"/>
    </xf>
    <xf numFmtId="0" fontId="0" fillId="0" borderId="20" xfId="0" applyBorder="1"/>
    <xf numFmtId="0" fontId="0" fillId="0" borderId="21" xfId="0" applyBorder="1"/>
    <xf numFmtId="0" fontId="21" fillId="17" borderId="3" xfId="0" applyFont="1" applyFill="1" applyBorder="1" applyAlignment="1">
      <alignment horizontal="center" vertical="center" wrapText="1"/>
    </xf>
    <xf numFmtId="0" fontId="25" fillId="20" borderId="3" xfId="0" applyFont="1" applyFill="1" applyBorder="1" applyAlignment="1">
      <alignment horizontal="center" vertical="center" wrapText="1"/>
    </xf>
    <xf numFmtId="0" fontId="17" fillId="17" borderId="3" xfId="0" applyFont="1" applyFill="1" applyBorder="1" applyAlignment="1">
      <alignment horizontal="center" vertical="center" wrapText="1"/>
    </xf>
    <xf numFmtId="0" fontId="34" fillId="18" borderId="11" xfId="0" applyFont="1" applyFill="1" applyAlignment="1">
      <alignment vertical="center" wrapText="1"/>
    </xf>
    <xf numFmtId="0" fontId="35" fillId="19" borderId="11" xfId="0" applyFont="1" applyFill="1" applyAlignment="1">
      <alignment horizontal="center" vertical="center" wrapText="1"/>
    </xf>
    <xf numFmtId="0" fontId="40" fillId="44" borderId="3" xfId="0" applyFont="1" applyFill="1" applyBorder="1" applyAlignment="1">
      <alignment vertical="top" wrapText="1"/>
    </xf>
    <xf numFmtId="0" fontId="23" fillId="44" borderId="4" xfId="0" applyFont="1" applyFill="1" applyBorder="1" applyAlignment="1">
      <alignment vertical="top" wrapText="1"/>
    </xf>
    <xf numFmtId="0" fontId="23" fillId="44" borderId="6" xfId="0" applyFont="1" applyFill="1" applyBorder="1" applyAlignment="1">
      <alignment vertical="top" wrapText="1"/>
    </xf>
    <xf numFmtId="0" fontId="23" fillId="44" borderId="5" xfId="0" applyFont="1" applyFill="1" applyBorder="1" applyAlignment="1">
      <alignment vertical="top" wrapText="1"/>
    </xf>
    <xf numFmtId="0" fontId="23" fillId="44" borderId="7" xfId="0" applyFont="1" applyFill="1" applyBorder="1" applyAlignment="1">
      <alignment vertical="top" wrapText="1"/>
    </xf>
    <xf numFmtId="0" fontId="23" fillId="44" borderId="8" xfId="0" applyFont="1" applyFill="1" applyBorder="1" applyAlignment="1">
      <alignment vertical="top" wrapText="1"/>
    </xf>
    <xf numFmtId="0" fontId="23" fillId="44" borderId="10" xfId="0" applyFont="1" applyFill="1" applyBorder="1" applyAlignment="1">
      <alignment vertical="top" wrapText="1"/>
    </xf>
    <xf numFmtId="0" fontId="41" fillId="37" borderId="37" xfId="0" applyFont="1" applyFill="1" applyBorder="1" applyAlignment="1">
      <alignment vertical="top" wrapText="1"/>
    </xf>
    <xf numFmtId="0" fontId="0" fillId="0" borderId="40" xfId="0" applyBorder="1"/>
    <xf numFmtId="0" fontId="13" fillId="3" borderId="11" xfId="0" applyFont="1" applyFill="1"/>
    <xf numFmtId="0" fontId="23" fillId="44" borderId="43" xfId="0" applyFont="1" applyFill="1" applyBorder="1" applyAlignment="1">
      <alignment horizontal="center" vertical="top" wrapText="1"/>
    </xf>
    <xf numFmtId="0" fontId="23" fillId="44" borderId="44" xfId="0" applyFont="1" applyFill="1" applyBorder="1" applyAlignment="1">
      <alignment horizontal="center" vertical="top" wrapText="1"/>
    </xf>
    <xf numFmtId="0" fontId="23" fillId="44" borderId="45" xfId="0" applyFont="1" applyFill="1" applyBorder="1" applyAlignment="1">
      <alignment horizontal="center" vertical="top" wrapText="1"/>
    </xf>
    <xf numFmtId="0" fontId="2" fillId="3" borderId="11" xfId="0" applyFont="1" applyFill="1" applyAlignment="1">
      <alignment horizontal="left" vertical="center" wrapText="1"/>
    </xf>
    <xf numFmtId="166" fontId="23" fillId="44" borderId="9" xfId="0" applyNumberFormat="1" applyFont="1" applyFill="1" applyBorder="1" applyAlignment="1">
      <alignment horizontal="left" vertical="top" wrapText="1"/>
    </xf>
    <xf numFmtId="166" fontId="23" fillId="44" borderId="9" xfId="0" applyNumberFormat="1" applyFont="1" applyFill="1" applyBorder="1" applyAlignment="1">
      <alignment vertical="top" wrapText="1"/>
    </xf>
    <xf numFmtId="0" fontId="33" fillId="26" borderId="11" xfId="0" applyFont="1" applyFill="1" applyAlignment="1">
      <alignment horizontal="center" vertical="center" wrapText="1"/>
    </xf>
    <xf numFmtId="166" fontId="0" fillId="0" borderId="0" xfId="0" applyNumberFormat="1" applyBorder="1"/>
    <xf numFmtId="0" fontId="34" fillId="30" borderId="30" xfId="0" applyFont="1" applyFill="1" applyBorder="1" applyAlignment="1">
      <alignment vertical="center" wrapText="1"/>
    </xf>
    <xf numFmtId="0" fontId="36" fillId="29" borderId="11" xfId="0" applyFont="1" applyFill="1" applyAlignment="1">
      <alignment horizontal="center" vertical="center"/>
    </xf>
    <xf numFmtId="0" fontId="34" fillId="28" borderId="41" xfId="0" applyFont="1" applyFill="1" applyBorder="1" applyAlignment="1">
      <alignment vertical="center" wrapText="1"/>
    </xf>
    <xf numFmtId="166" fontId="0" fillId="0" borderId="18" xfId="0" applyNumberFormat="1" applyBorder="1"/>
    <xf numFmtId="166" fontId="0" fillId="0" borderId="32" xfId="0" applyNumberFormat="1" applyBorder="1"/>
    <xf numFmtId="0" fontId="36" fillId="26" borderId="11" xfId="0" applyFont="1" applyFill="1" applyAlignment="1">
      <alignment horizontal="center" vertical="center" wrapText="1"/>
    </xf>
    <xf numFmtId="0" fontId="33" fillId="31" borderId="11" xfId="0" applyFont="1" applyFill="1" applyAlignment="1">
      <alignment horizontal="center" vertical="center" wrapText="1"/>
    </xf>
    <xf numFmtId="0" fontId="36" fillId="34" borderId="11" xfId="0" applyFont="1" applyFill="1" applyAlignment="1">
      <alignment horizontal="center" vertical="center"/>
    </xf>
    <xf numFmtId="166" fontId="23" fillId="44" borderId="47" xfId="0" applyNumberFormat="1" applyFont="1" applyFill="1" applyBorder="1" applyAlignment="1">
      <alignment horizontal="center" vertical="top" wrapText="1"/>
    </xf>
    <xf numFmtId="166" fontId="23" fillId="44" borderId="47" xfId="0" applyNumberFormat="1" applyFont="1" applyFill="1" applyBorder="1" applyAlignment="1">
      <alignment vertical="top" wrapText="1"/>
    </xf>
    <xf numFmtId="166" fontId="23" fillId="44" borderId="46" xfId="0" applyNumberFormat="1" applyFont="1" applyFill="1" applyBorder="1" applyAlignment="1">
      <alignment vertical="top" wrapText="1"/>
    </xf>
    <xf numFmtId="0" fontId="34" fillId="33" borderId="41" xfId="0" applyFont="1" applyFill="1" applyBorder="1" applyAlignment="1">
      <alignment vertical="center" wrapText="1"/>
    </xf>
    <xf numFmtId="166" fontId="23" fillId="44" borderId="46" xfId="0" applyNumberFormat="1" applyFont="1" applyFill="1" applyBorder="1" applyAlignment="1">
      <alignment horizontal="center" vertical="top" wrapText="1"/>
    </xf>
    <xf numFmtId="0" fontId="34" fillId="35" borderId="30" xfId="0" applyFont="1" applyFill="1" applyBorder="1" applyAlignment="1">
      <alignment vertical="center" wrapText="1"/>
    </xf>
    <xf numFmtId="0" fontId="23" fillId="44" borderId="46" xfId="0" applyFont="1" applyFill="1" applyBorder="1" applyAlignment="1">
      <alignment vertical="top" wrapText="1"/>
    </xf>
    <xf numFmtId="0" fontId="0" fillId="0" borderId="32" xfId="0" applyBorder="1"/>
    <xf numFmtId="0" fontId="35" fillId="34" borderId="11" xfId="0" applyFont="1" applyFill="1" applyAlignment="1">
      <alignment horizontal="center" vertical="center" wrapText="1"/>
    </xf>
    <xf numFmtId="0" fontId="0" fillId="0" borderId="33" xfId="0" applyBorder="1"/>
    <xf numFmtId="0" fontId="0" fillId="0" borderId="34" xfId="0" applyBorder="1"/>
    <xf numFmtId="166" fontId="23" fillId="44" borderId="9" xfId="0" applyNumberFormat="1" applyFont="1" applyFill="1" applyBorder="1" applyAlignment="1">
      <alignment horizontal="center" vertical="top" wrapText="1"/>
    </xf>
    <xf numFmtId="0" fontId="39" fillId="36" borderId="11" xfId="0" applyFont="1" applyFill="1" applyAlignment="1">
      <alignment horizontal="center" vertical="center" wrapText="1"/>
    </xf>
    <xf numFmtId="0" fontId="0" fillId="0" borderId="11" xfId="0" applyAlignment="1">
      <alignment wrapText="1"/>
    </xf>
    <xf numFmtId="0" fontId="34" fillId="40" borderId="41" xfId="0" applyFont="1" applyFill="1" applyBorder="1" applyAlignment="1">
      <alignment vertical="center" wrapText="1"/>
    </xf>
    <xf numFmtId="0" fontId="33" fillId="38" borderId="11" xfId="0" applyFont="1" applyFill="1" applyAlignment="1">
      <alignment horizontal="center" vertical="center" wrapText="1"/>
    </xf>
    <xf numFmtId="0" fontId="36" fillId="42" borderId="11" xfId="0" applyFont="1" applyFill="1" applyAlignment="1">
      <alignment horizontal="center" vertical="center" wrapText="1"/>
    </xf>
    <xf numFmtId="0" fontId="36" fillId="39" borderId="11" xfId="0" applyFont="1" applyFill="1" applyAlignment="1">
      <alignment horizontal="center" vertical="center" wrapText="1"/>
    </xf>
    <xf numFmtId="0" fontId="34" fillId="41" borderId="16" xfId="0" applyFont="1" applyFill="1" applyBorder="1" applyAlignment="1">
      <alignment vertical="center" wrapText="1"/>
    </xf>
    <xf numFmtId="0" fontId="34" fillId="44" borderId="46" xfId="0" applyFont="1" applyFill="1" applyBorder="1" applyAlignment="1">
      <alignment horizontal="center" vertical="top" wrapText="1"/>
    </xf>
    <xf numFmtId="0" fontId="34" fillId="44" borderId="47" xfId="0" applyFont="1" applyFill="1" applyBorder="1" applyAlignment="1">
      <alignment horizontal="center" vertical="top" wrapText="1"/>
    </xf>
  </cellXfs>
  <cellStyles count="6">
    <cellStyle name="Comma" xfId="1" xr:uid="{00000000-0005-0000-0000-000001000000}"/>
    <cellStyle name="Comma [0]" xfId="2" xr:uid="{00000000-0005-0000-0000-000002000000}"/>
    <cellStyle name="Currency" xfId="3" xr:uid="{00000000-0005-0000-0000-000003000000}"/>
    <cellStyle name="Currency [0]" xfId="4" xr:uid="{00000000-0005-0000-0000-000004000000}"/>
    <cellStyle name="Normal" xfId="0" builtinId="0"/>
    <cellStyle name="Percent" xfId="5" xr:uid="{00000000-0005-0000-0000-000005000000}"/>
  </cellStyles>
  <dxfs count="2">
    <dxf>
      <font>
        <b/>
        <color rgb="FF92400E"/>
      </font>
      <fill>
        <patternFill>
          <bgColor rgb="FFFFF0E0"/>
        </patternFill>
      </fill>
    </dxf>
    <dxf>
      <font>
        <b/>
        <color rgb="FF991B1B"/>
      </font>
      <fill>
        <patternFill>
          <bgColor rgb="FFFBEAEA"/>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DBDBD"/>
      <rgbColor rgb="FF888888"/>
      <rgbColor rgb="FF9999FF"/>
      <rgbColor rgb="FF5D4037"/>
      <rgbColor rgb="FFFFFDE7"/>
      <rgbColor rgb="FFE3F2FD"/>
      <rgbColor rgb="FF660066"/>
      <rgbColor rgb="FFFF8080"/>
      <rgbColor rgb="FF1565C0"/>
      <rgbColor rgb="FFCCCCCC"/>
      <rgbColor rgb="FF000080"/>
      <rgbColor rgb="FFFF00FF"/>
      <rgbColor rgb="FFFFFF00"/>
      <rgbColor rgb="FF00FFFF"/>
      <rgbColor rgb="FF800080"/>
      <rgbColor rgb="FF800000"/>
      <rgbColor rgb="FF008080"/>
      <rgbColor rgb="FF0000FF"/>
      <rgbColor rgb="FF00CCFF"/>
      <rgbColor rgb="FFE8F5E9"/>
      <rgbColor rgb="FFEEEEEE"/>
      <rgbColor rgb="FFFFF3E0"/>
      <rgbColor rgb="FFF5F5F5"/>
      <rgbColor rgb="FFFF99CC"/>
      <rgbColor rgb="FFCC99FF"/>
      <rgbColor rgb="FFFDECEA"/>
      <rgbColor rgb="FF3366FF"/>
      <rgbColor rgb="FF33CCCC"/>
      <rgbColor rgb="FF99CC00"/>
      <rgbColor rgb="FFFFCC00"/>
      <rgbColor rgb="FFFF9900"/>
      <rgbColor rgb="FFE07A2E"/>
      <rgbColor rgb="FF666666"/>
      <rgbColor rgb="FF7AAB80"/>
      <rgbColor rgb="FF003366"/>
      <rgbColor rgb="FF2E7D32"/>
      <rgbColor rgb="FF003300"/>
      <rgbColor rgb="FF1A1A1A"/>
      <rgbColor rgb="FFC0392B"/>
      <rgbColor rgb="FF993366"/>
      <rgbColor rgb="FF555555"/>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gradFill>
        <a:gradFill>
          <a:gsLst>
            <a:gs pos="0">
              <a:schemeClr val="phClr">
                <a:tint val="80000"/>
              </a:schemeClr>
            </a:gs>
            <a:gs pos="100000">
              <a:schemeClr val="phClr">
                <a:shade val="3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showGridLines="0" topLeftCell="A13" workbookViewId="0">
      <selection sqref="A1:H1"/>
    </sheetView>
  </sheetViews>
  <sheetFormatPr baseColWidth="10" defaultColWidth="9.140625" defaultRowHeight="15" x14ac:dyDescent="0.25"/>
  <cols>
    <col min="1" max="1" width="8" customWidth="1"/>
    <col min="2" max="2" width="24" customWidth="1"/>
    <col min="3" max="3" width="30" customWidth="1"/>
    <col min="4" max="4" width="42" customWidth="1"/>
    <col min="5" max="5" width="28" customWidth="1"/>
    <col min="6" max="6" width="22" customWidth="1"/>
    <col min="7" max="7" width="16" customWidth="1"/>
    <col min="8" max="8" width="18" customWidth="1"/>
  </cols>
  <sheetData>
    <row r="1" spans="1:8" ht="38.1" customHeight="1" x14ac:dyDescent="0.25">
      <c r="A1" s="164" t="s">
        <v>0</v>
      </c>
      <c r="B1" s="159"/>
      <c r="C1" s="159"/>
      <c r="D1" s="159"/>
      <c r="E1" s="159"/>
      <c r="F1" s="159"/>
      <c r="G1" s="159"/>
      <c r="H1" s="160"/>
    </row>
    <row r="3" spans="1:8" ht="27.95" customHeight="1" x14ac:dyDescent="0.25">
      <c r="A3" s="161" t="s">
        <v>1</v>
      </c>
      <c r="B3" s="162"/>
      <c r="C3" s="162"/>
      <c r="D3" s="162"/>
      <c r="E3" s="162"/>
      <c r="F3" s="162"/>
      <c r="G3" s="162"/>
      <c r="H3" s="162"/>
    </row>
    <row r="4" spans="1:8" ht="27.95" customHeight="1" x14ac:dyDescent="0.25">
      <c r="A4" s="136"/>
      <c r="B4" s="153"/>
      <c r="C4" s="153"/>
      <c r="D4" s="153"/>
      <c r="E4" s="153"/>
      <c r="F4" s="153"/>
      <c r="G4" s="153"/>
      <c r="H4" s="136"/>
    </row>
    <row r="5" spans="1:8" ht="27.95" customHeight="1" x14ac:dyDescent="0.25">
      <c r="A5" s="163"/>
      <c r="B5" s="163"/>
      <c r="C5" s="163"/>
      <c r="D5" s="163"/>
      <c r="E5" s="163"/>
      <c r="F5" s="163"/>
      <c r="G5" s="163"/>
      <c r="H5" s="163"/>
    </row>
    <row r="7" spans="1:8" ht="24" customHeight="1" x14ac:dyDescent="0.25">
      <c r="A7" s="158" t="s">
        <v>2</v>
      </c>
      <c r="B7" s="159"/>
      <c r="C7" s="159"/>
      <c r="D7" s="159"/>
      <c r="E7" s="159"/>
      <c r="F7" s="159"/>
      <c r="G7" s="159"/>
      <c r="H7" s="160"/>
    </row>
    <row r="8" spans="1:8" ht="42" customHeight="1" x14ac:dyDescent="0.25">
      <c r="A8" s="165" t="s">
        <v>3</v>
      </c>
      <c r="B8" s="160"/>
      <c r="C8" s="165" t="s">
        <v>4</v>
      </c>
      <c r="D8" s="160"/>
      <c r="E8" s="165" t="s">
        <v>5</v>
      </c>
      <c r="F8" s="160"/>
      <c r="G8" s="165" t="s">
        <v>6</v>
      </c>
      <c r="H8" s="160"/>
    </row>
    <row r="11" spans="1:8" ht="24.95" customHeight="1" x14ac:dyDescent="0.25">
      <c r="A11" s="26" t="s">
        <v>7</v>
      </c>
      <c r="B11" s="26" t="s">
        <v>8</v>
      </c>
      <c r="C11" s="26" t="s">
        <v>9</v>
      </c>
      <c r="D11" s="26" t="s">
        <v>10</v>
      </c>
      <c r="E11" s="26" t="s">
        <v>11</v>
      </c>
      <c r="F11" s="26" t="s">
        <v>12</v>
      </c>
      <c r="G11" s="26" t="s">
        <v>13</v>
      </c>
      <c r="H11" s="26" t="s">
        <v>14</v>
      </c>
    </row>
    <row r="12" spans="1:8" ht="33.950000000000003" customHeight="1" x14ac:dyDescent="0.25">
      <c r="A12" s="28" t="s">
        <v>15</v>
      </c>
      <c r="B12" s="27" t="s">
        <v>16</v>
      </c>
      <c r="C12" s="29" t="str">
        <f>HYPERLINK("#'01-Diagnostic'!A1","▶ Ouvrir Diagnostic financier")</f>
        <v>▶ Ouvrir Diagnostic financier</v>
      </c>
      <c r="D12" s="27" t="s">
        <v>17</v>
      </c>
      <c r="E12" s="27" t="s">
        <v>18</v>
      </c>
      <c r="F12" s="27" t="s">
        <v>19</v>
      </c>
      <c r="G12" s="32" t="s">
        <v>20</v>
      </c>
      <c r="H12" s="27" t="s">
        <v>21</v>
      </c>
    </row>
    <row r="13" spans="1:8" ht="33.950000000000003" customHeight="1" x14ac:dyDescent="0.25">
      <c r="A13" s="33" t="s">
        <v>22</v>
      </c>
      <c r="B13" s="34" t="s">
        <v>23</v>
      </c>
      <c r="C13" s="35" t="str">
        <f>HYPERLINK("#'01-Bilan N-1'!A1","▶ Ouvrir Bilan N-1")</f>
        <v>▶ Ouvrir Bilan N-1</v>
      </c>
      <c r="D13" s="34" t="s">
        <v>24</v>
      </c>
      <c r="E13" s="34" t="s">
        <v>25</v>
      </c>
      <c r="F13" s="34" t="s">
        <v>26</v>
      </c>
      <c r="G13" s="33" t="s">
        <v>20</v>
      </c>
      <c r="H13" s="34" t="s">
        <v>27</v>
      </c>
    </row>
    <row r="14" spans="1:8" ht="33.950000000000003" customHeight="1" x14ac:dyDescent="0.25">
      <c r="A14" s="33" t="s">
        <v>28</v>
      </c>
      <c r="B14" s="34" t="s">
        <v>29</v>
      </c>
      <c r="C14" s="35" t="str">
        <f>HYPERLINK("#'01-Compte de résultat'!A1","▶ Ouvrir Compte de résultat")</f>
        <v>▶ Ouvrir Compte de résultat</v>
      </c>
      <c r="D14" s="34" t="s">
        <v>30</v>
      </c>
      <c r="E14" s="34" t="s">
        <v>31</v>
      </c>
      <c r="F14" s="34" t="s">
        <v>26</v>
      </c>
      <c r="G14" s="33" t="s">
        <v>20</v>
      </c>
      <c r="H14" s="34" t="s">
        <v>32</v>
      </c>
    </row>
    <row r="15" spans="1:8" ht="33.950000000000003" customHeight="1" x14ac:dyDescent="0.25">
      <c r="A15" s="33" t="s">
        <v>33</v>
      </c>
      <c r="B15" s="34" t="s">
        <v>32</v>
      </c>
      <c r="C15" s="35" t="str">
        <f>HYPERLINK("#'01-SIG'!A1","▶ Ouvrir SIG")</f>
        <v>▶ Ouvrir SIG</v>
      </c>
      <c r="D15" s="34" t="s">
        <v>34</v>
      </c>
      <c r="E15" s="34" t="s">
        <v>35</v>
      </c>
      <c r="F15" s="34" t="s">
        <v>26</v>
      </c>
      <c r="G15" s="33" t="s">
        <v>20</v>
      </c>
      <c r="H15" s="34" t="s">
        <v>36</v>
      </c>
    </row>
    <row r="16" spans="1:8" ht="33.950000000000003" customHeight="1" x14ac:dyDescent="0.25">
      <c r="A16" s="28" t="s">
        <v>37</v>
      </c>
      <c r="B16" s="27" t="s">
        <v>38</v>
      </c>
      <c r="C16" s="30" t="str">
        <f>HYPERLINK("#'SWOT_PESTEL'!A1","▶ Ouvrir SWOT &amp; PESTEL")</f>
        <v>▶ Ouvrir SWOT &amp; PESTEL</v>
      </c>
      <c r="D16" s="27" t="s">
        <v>39</v>
      </c>
      <c r="E16" s="27" t="s">
        <v>40</v>
      </c>
      <c r="F16" s="27" t="s">
        <v>41</v>
      </c>
      <c r="G16" s="32" t="s">
        <v>20</v>
      </c>
      <c r="H16" s="27" t="s">
        <v>42</v>
      </c>
    </row>
    <row r="17" spans="1:8" ht="33.950000000000003" customHeight="1" x14ac:dyDescent="0.25">
      <c r="A17" s="28" t="s">
        <v>43</v>
      </c>
      <c r="B17" s="27" t="s">
        <v>44</v>
      </c>
      <c r="C17" s="30" t="str">
        <f>HYPERLINK("#'Hypothèses'!A1","▶ Ouvrir Hypothèses")</f>
        <v>▶ Ouvrir Hypothèses</v>
      </c>
      <c r="D17" s="27" t="s">
        <v>45</v>
      </c>
      <c r="E17" s="27" t="s">
        <v>44</v>
      </c>
      <c r="F17" s="27" t="s">
        <v>46</v>
      </c>
      <c r="G17" s="32" t="s">
        <v>20</v>
      </c>
      <c r="H17" s="27" t="s">
        <v>47</v>
      </c>
    </row>
    <row r="18" spans="1:8" ht="33.950000000000003" customHeight="1" x14ac:dyDescent="0.25">
      <c r="A18" s="28" t="s">
        <v>48</v>
      </c>
      <c r="B18" s="27" t="s">
        <v>49</v>
      </c>
      <c r="C18" s="30" t="str">
        <f>HYPERLINK("#'Budget_Ventes'!A1","▶ Ouvrir Budget des ventes")</f>
        <v>▶ Ouvrir Budget des ventes</v>
      </c>
      <c r="D18" s="27" t="s">
        <v>50</v>
      </c>
      <c r="E18" s="27" t="s">
        <v>51</v>
      </c>
      <c r="F18" s="27" t="s">
        <v>52</v>
      </c>
      <c r="G18" s="32" t="s">
        <v>20</v>
      </c>
      <c r="H18" s="27" t="s">
        <v>53</v>
      </c>
    </row>
    <row r="19" spans="1:8" ht="33.950000000000003" customHeight="1" x14ac:dyDescent="0.25">
      <c r="A19" s="28" t="s">
        <v>54</v>
      </c>
      <c r="B19" s="27" t="s">
        <v>55</v>
      </c>
      <c r="C19" s="30" t="str">
        <f>HYPERLINK("#'Budget_Production'!A1","▶ Ouvrir Production")</f>
        <v>▶ Ouvrir Production</v>
      </c>
      <c r="D19" s="27" t="s">
        <v>56</v>
      </c>
      <c r="E19" s="27" t="s">
        <v>57</v>
      </c>
      <c r="F19" s="27" t="s">
        <v>58</v>
      </c>
      <c r="G19" s="32" t="s">
        <v>20</v>
      </c>
      <c r="H19" s="27" t="s">
        <v>59</v>
      </c>
    </row>
    <row r="20" spans="1:8" ht="33.950000000000003" customHeight="1" x14ac:dyDescent="0.25">
      <c r="A20" s="28" t="s">
        <v>60</v>
      </c>
      <c r="B20" s="27" t="s">
        <v>61</v>
      </c>
      <c r="C20" s="30" t="str">
        <f>HYPERLINK("#'Budget_Appro'!A1","▶ Ouvrir Approvisionnements")</f>
        <v>▶ Ouvrir Approvisionnements</v>
      </c>
      <c r="D20" s="27" t="s">
        <v>62</v>
      </c>
      <c r="E20" s="27" t="s">
        <v>63</v>
      </c>
      <c r="F20" s="27" t="s">
        <v>64</v>
      </c>
      <c r="G20" s="32" t="s">
        <v>20</v>
      </c>
      <c r="H20" s="27" t="s">
        <v>65</v>
      </c>
    </row>
    <row r="21" spans="1:8" ht="33.950000000000003" customHeight="1" x14ac:dyDescent="0.25">
      <c r="A21" s="28" t="s">
        <v>66</v>
      </c>
      <c r="B21" s="27" t="s">
        <v>67</v>
      </c>
      <c r="C21" s="30" t="str">
        <f>HYPERLINK("#'Budget_Trésorerie'!A1","▶ Ouvrir Trésorerie")</f>
        <v>▶ Ouvrir Trésorerie</v>
      </c>
      <c r="D21" s="27" t="s">
        <v>68</v>
      </c>
      <c r="E21" s="27" t="s">
        <v>69</v>
      </c>
      <c r="F21" s="27" t="s">
        <v>70</v>
      </c>
      <c r="G21" s="32" t="s">
        <v>20</v>
      </c>
      <c r="H21" s="27" t="s">
        <v>71</v>
      </c>
    </row>
    <row r="22" spans="1:8" ht="33.950000000000003" customHeight="1" x14ac:dyDescent="0.25">
      <c r="A22" s="28" t="s">
        <v>72</v>
      </c>
      <c r="B22" s="27" t="s">
        <v>73</v>
      </c>
      <c r="C22" s="30" t="str">
        <f>HYPERLINK("#'Réel_Écarts'!A1","▶ Ouvrir Écarts")</f>
        <v>▶ Ouvrir Écarts</v>
      </c>
      <c r="D22" s="27" t="s">
        <v>74</v>
      </c>
      <c r="E22" s="27" t="s">
        <v>73</v>
      </c>
      <c r="F22" s="27" t="s">
        <v>75</v>
      </c>
      <c r="G22" s="32" t="s">
        <v>20</v>
      </c>
      <c r="H22" s="27" t="s">
        <v>76</v>
      </c>
    </row>
    <row r="23" spans="1:8" ht="33.950000000000003" customHeight="1" x14ac:dyDescent="0.25">
      <c r="A23" s="28" t="s">
        <v>77</v>
      </c>
      <c r="B23" s="27" t="s">
        <v>78</v>
      </c>
      <c r="C23" s="31" t="str">
        <f>HYPERLINK("#'Forecast'!A1","▶ Ouvrir Forecast")</f>
        <v>▶ Ouvrir Forecast</v>
      </c>
      <c r="D23" s="27" t="s">
        <v>79</v>
      </c>
      <c r="E23" s="27" t="s">
        <v>78</v>
      </c>
      <c r="F23" s="27" t="s">
        <v>80</v>
      </c>
      <c r="G23" s="32" t="s">
        <v>20</v>
      </c>
      <c r="H23" s="27" t="s">
        <v>81</v>
      </c>
    </row>
    <row r="26" spans="1:8" x14ac:dyDescent="0.25">
      <c r="A26" s="149" t="s">
        <v>82</v>
      </c>
      <c r="B26" s="150"/>
      <c r="C26" s="150"/>
      <c r="D26" s="150"/>
      <c r="E26" s="150"/>
      <c r="F26" s="150"/>
      <c r="G26" s="150"/>
      <c r="H26" s="151"/>
    </row>
    <row r="27" spans="1:8" x14ac:dyDescent="0.25">
      <c r="A27" s="152"/>
      <c r="B27" s="153"/>
      <c r="C27" s="153"/>
      <c r="D27" s="153"/>
      <c r="E27" s="153"/>
      <c r="F27" s="153"/>
      <c r="G27" s="153"/>
      <c r="H27" s="154"/>
    </row>
    <row r="28" spans="1:8" x14ac:dyDescent="0.25">
      <c r="A28" s="155"/>
      <c r="B28" s="156"/>
      <c r="C28" s="156"/>
      <c r="D28" s="156"/>
      <c r="E28" s="156"/>
      <c r="F28" s="156"/>
      <c r="G28" s="156"/>
      <c r="H28" s="157"/>
    </row>
    <row r="29" spans="1:8" x14ac:dyDescent="0.25">
      <c r="A29" s="144" t="s">
        <v>83</v>
      </c>
      <c r="B29" s="145"/>
      <c r="C29" s="145"/>
      <c r="D29" s="145"/>
      <c r="E29" s="145"/>
      <c r="F29" s="145"/>
      <c r="G29" s="145"/>
      <c r="H29" s="145"/>
    </row>
    <row r="30" spans="1:8" x14ac:dyDescent="0.25">
      <c r="A30" s="144"/>
      <c r="B30" s="145"/>
      <c r="C30" s="145"/>
      <c r="D30" s="145"/>
      <c r="E30" s="145"/>
      <c r="F30" s="145"/>
      <c r="G30" s="145"/>
      <c r="H30" s="145"/>
    </row>
    <row r="31" spans="1:8" x14ac:dyDescent="0.25">
      <c r="A31" s="144"/>
      <c r="B31" s="145"/>
      <c r="C31" s="145"/>
      <c r="D31" s="145"/>
      <c r="E31" s="145"/>
      <c r="F31" s="145"/>
      <c r="G31" s="145"/>
      <c r="H31" s="145"/>
    </row>
  </sheetData>
  <mergeCells count="9">
    <mergeCell ref="A29:H31"/>
    <mergeCell ref="A26:H28"/>
    <mergeCell ref="A7:H7"/>
    <mergeCell ref="A3:H5"/>
    <mergeCell ref="A1:H1"/>
    <mergeCell ref="G8:H8"/>
    <mergeCell ref="A8:B8"/>
    <mergeCell ref="E8:F8"/>
    <mergeCell ref="C8:D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0"/>
  <sheetViews>
    <sheetView showGridLines="0" topLeftCell="A30" workbookViewId="0">
      <selection activeCell="F44" sqref="F44"/>
    </sheetView>
  </sheetViews>
  <sheetFormatPr baseColWidth="10" defaultColWidth="8.7109375" defaultRowHeight="15" x14ac:dyDescent="0.25"/>
  <cols>
    <col min="1" max="1" width="28" customWidth="1"/>
    <col min="2" max="14" width="12" customWidth="1"/>
    <col min="16" max="17" width="22" customWidth="1"/>
  </cols>
  <sheetData>
    <row r="1" spans="1:17" ht="33.950000000000003" customHeight="1" x14ac:dyDescent="0.25">
      <c r="A1" s="193" t="s">
        <v>259</v>
      </c>
      <c r="B1" s="186"/>
      <c r="C1" s="186"/>
      <c r="D1" s="186"/>
      <c r="E1" s="186"/>
      <c r="F1" s="186"/>
      <c r="G1" s="186"/>
      <c r="H1" s="186"/>
      <c r="I1" s="186"/>
      <c r="J1" s="186"/>
      <c r="K1" s="186"/>
      <c r="L1" s="186"/>
      <c r="M1" s="186"/>
      <c r="N1" s="186"/>
      <c r="P1" s="54" t="str">
        <f>HYPERLINK("#'00-Guide'!A1","⬅ RETOUR GUIDE")</f>
        <v>⬅ RETOUR GUIDE</v>
      </c>
      <c r="Q1" s="54" t="str">
        <f>HYPERLINK("#'Budget_Appro'!A1","➡ EXERCICE SUIVANT")</f>
        <v>➡ EXERCICE SUIVANT</v>
      </c>
    </row>
    <row r="2" spans="1:17" ht="12.75" customHeight="1" x14ac:dyDescent="0.25">
      <c r="A2" s="136"/>
      <c r="B2" s="186"/>
      <c r="C2" s="186"/>
      <c r="D2" s="186"/>
      <c r="E2" s="186"/>
      <c r="F2" s="186"/>
      <c r="G2" s="186"/>
      <c r="H2" s="186"/>
      <c r="I2" s="186"/>
      <c r="J2" s="186"/>
      <c r="K2" s="186"/>
      <c r="L2" s="186"/>
      <c r="M2" s="186"/>
      <c r="N2" s="186"/>
    </row>
    <row r="3" spans="1:17" ht="15.75" customHeight="1" x14ac:dyDescent="0.25">
      <c r="A3" s="198" t="s">
        <v>260</v>
      </c>
      <c r="B3" s="190"/>
      <c r="C3" s="190"/>
      <c r="D3" s="190"/>
      <c r="E3" s="190"/>
      <c r="F3" s="190"/>
      <c r="G3" s="190"/>
      <c r="H3" s="190"/>
      <c r="I3" s="190"/>
      <c r="J3" s="190"/>
      <c r="K3" s="190"/>
      <c r="L3" s="190"/>
      <c r="M3" s="190"/>
      <c r="N3" s="191"/>
    </row>
    <row r="4" spans="1:17" ht="18" customHeight="1" x14ac:dyDescent="0.25">
      <c r="A4" s="88"/>
      <c r="B4" s="21"/>
      <c r="C4" s="21"/>
      <c r="D4" s="21"/>
      <c r="E4" s="21"/>
      <c r="F4" s="21"/>
      <c r="G4" s="21"/>
      <c r="H4" s="21"/>
      <c r="I4" s="21"/>
      <c r="J4" s="21"/>
      <c r="K4" s="21"/>
      <c r="L4" s="21"/>
      <c r="M4" s="21"/>
      <c r="N4" s="117"/>
      <c r="P4" s="94" t="s">
        <v>261</v>
      </c>
    </row>
    <row r="5" spans="1:17" ht="34.5" customHeight="1" x14ac:dyDescent="0.25">
      <c r="A5" s="90"/>
      <c r="B5" s="118"/>
      <c r="C5" s="118"/>
      <c r="D5" s="118"/>
      <c r="E5" s="118"/>
      <c r="F5" s="118"/>
      <c r="G5" s="118"/>
      <c r="H5" s="118"/>
      <c r="I5" s="118"/>
      <c r="J5" s="118"/>
      <c r="K5" s="118"/>
      <c r="L5" s="118"/>
      <c r="M5" s="118"/>
      <c r="N5" s="119"/>
      <c r="P5" s="77" t="s">
        <v>262</v>
      </c>
      <c r="Q5" s="86">
        <v>35</v>
      </c>
    </row>
    <row r="6" spans="1:17" ht="15" customHeight="1" x14ac:dyDescent="0.25">
      <c r="B6" s="21"/>
      <c r="C6" s="21"/>
      <c r="D6" s="21"/>
      <c r="E6" s="21"/>
      <c r="F6" s="21"/>
      <c r="G6" s="21"/>
      <c r="H6" s="21"/>
      <c r="I6" s="21"/>
      <c r="J6" s="21"/>
      <c r="K6" s="21"/>
      <c r="L6" s="21"/>
      <c r="M6" s="21"/>
      <c r="N6" s="21"/>
      <c r="P6" s="77" t="s">
        <v>263</v>
      </c>
      <c r="Q6" s="86">
        <v>15</v>
      </c>
    </row>
    <row r="7" spans="1:17" ht="15" customHeight="1" x14ac:dyDescent="0.25">
      <c r="A7" s="194" t="s">
        <v>264</v>
      </c>
      <c r="B7" s="186"/>
      <c r="C7" s="186"/>
      <c r="D7" s="186"/>
      <c r="E7" s="186"/>
      <c r="F7" s="186"/>
      <c r="G7" s="186"/>
      <c r="H7" s="186"/>
      <c r="I7" s="186"/>
      <c r="J7" s="186"/>
      <c r="K7" s="186"/>
      <c r="L7" s="186"/>
      <c r="M7" s="186"/>
      <c r="N7" s="186"/>
      <c r="P7" s="77" t="s">
        <v>265</v>
      </c>
      <c r="Q7" s="86">
        <v>17</v>
      </c>
    </row>
    <row r="8" spans="1:17" ht="15" customHeight="1" x14ac:dyDescent="0.25">
      <c r="B8" s="21"/>
      <c r="C8" s="21"/>
      <c r="D8" s="21"/>
      <c r="E8" s="21"/>
      <c r="F8" s="21"/>
      <c r="G8" s="21"/>
      <c r="H8" s="21"/>
      <c r="I8" s="21"/>
      <c r="J8" s="21"/>
      <c r="K8" s="21"/>
      <c r="L8" s="21"/>
      <c r="M8" s="21"/>
      <c r="N8" s="21"/>
      <c r="P8" s="77" t="s">
        <v>266</v>
      </c>
      <c r="Q8" s="86">
        <v>8</v>
      </c>
    </row>
    <row r="9" spans="1:17" ht="15" customHeight="1" x14ac:dyDescent="0.25">
      <c r="B9" s="21"/>
      <c r="C9" s="21"/>
      <c r="D9" s="21"/>
      <c r="E9" s="21"/>
      <c r="F9" s="21"/>
      <c r="G9" s="21"/>
      <c r="H9" s="21"/>
      <c r="I9" s="21"/>
      <c r="J9" s="21"/>
      <c r="K9" s="21"/>
      <c r="L9" s="21"/>
      <c r="M9" s="21"/>
      <c r="N9" s="21"/>
      <c r="P9" s="77" t="s">
        <v>267</v>
      </c>
      <c r="Q9" s="86">
        <v>28</v>
      </c>
    </row>
    <row r="10" spans="1:17" ht="15" customHeight="1" x14ac:dyDescent="0.25">
      <c r="A10" s="55" t="s">
        <v>229</v>
      </c>
      <c r="B10" s="66" t="s">
        <v>242</v>
      </c>
      <c r="C10" s="66" t="s">
        <v>243</v>
      </c>
      <c r="D10" s="66" t="s">
        <v>244</v>
      </c>
      <c r="E10" s="66" t="s">
        <v>245</v>
      </c>
      <c r="F10" s="66" t="s">
        <v>246</v>
      </c>
      <c r="G10" s="66" t="s">
        <v>247</v>
      </c>
      <c r="H10" s="66" t="s">
        <v>248</v>
      </c>
      <c r="I10" s="66" t="s">
        <v>249</v>
      </c>
      <c r="J10" s="66" t="s">
        <v>250</v>
      </c>
      <c r="K10" s="66" t="s">
        <v>251</v>
      </c>
      <c r="L10" s="66" t="s">
        <v>252</v>
      </c>
      <c r="M10" s="66" t="s">
        <v>253</v>
      </c>
      <c r="N10" s="66" t="s">
        <v>254</v>
      </c>
    </row>
    <row r="11" spans="1:17" ht="57" customHeight="1" x14ac:dyDescent="0.25">
      <c r="A11" s="56" t="s">
        <v>268</v>
      </c>
      <c r="B11" s="68">
        <v>63</v>
      </c>
      <c r="C11" s="68">
        <v>63</v>
      </c>
      <c r="D11" s="68">
        <v>72</v>
      </c>
      <c r="E11" s="68">
        <v>90</v>
      </c>
      <c r="F11" s="68">
        <v>90</v>
      </c>
      <c r="G11" s="68">
        <v>90</v>
      </c>
      <c r="H11" s="68">
        <v>54</v>
      </c>
      <c r="I11" s="68">
        <v>63</v>
      </c>
      <c r="J11" s="68">
        <v>63</v>
      </c>
      <c r="K11" s="68">
        <v>81</v>
      </c>
      <c r="L11" s="68">
        <v>81</v>
      </c>
      <c r="M11" s="68">
        <v>90</v>
      </c>
      <c r="N11" s="69">
        <v>900</v>
      </c>
    </row>
    <row r="12" spans="1:17" x14ac:dyDescent="0.25">
      <c r="A12" s="56" t="s">
        <v>269</v>
      </c>
      <c r="B12" s="68">
        <v>63</v>
      </c>
      <c r="C12" s="68">
        <v>63</v>
      </c>
      <c r="D12" s="68">
        <v>72</v>
      </c>
      <c r="E12" s="68">
        <v>90</v>
      </c>
      <c r="F12" s="68">
        <v>90</v>
      </c>
      <c r="G12" s="68">
        <v>90</v>
      </c>
      <c r="H12" s="68">
        <v>54</v>
      </c>
      <c r="I12" s="68">
        <v>63</v>
      </c>
      <c r="J12" s="68">
        <v>63</v>
      </c>
      <c r="K12" s="68">
        <v>81</v>
      </c>
      <c r="L12" s="68">
        <v>81</v>
      </c>
      <c r="M12" s="68">
        <v>90</v>
      </c>
      <c r="N12" s="69">
        <v>900</v>
      </c>
    </row>
    <row r="13" spans="1:17" ht="15.75" customHeight="1" x14ac:dyDescent="0.25">
      <c r="A13" s="95" t="s">
        <v>270</v>
      </c>
      <c r="B13" s="121">
        <v>28</v>
      </c>
      <c r="C13" s="121">
        <v>28</v>
      </c>
      <c r="D13" s="121">
        <v>31</v>
      </c>
      <c r="E13" s="121">
        <v>39</v>
      </c>
      <c r="F13" s="121">
        <v>39</v>
      </c>
      <c r="G13" s="121">
        <v>39</v>
      </c>
      <c r="H13" s="121">
        <v>24</v>
      </c>
      <c r="I13" s="121">
        <v>28</v>
      </c>
      <c r="J13" s="121">
        <v>28</v>
      </c>
      <c r="K13" s="121">
        <v>35</v>
      </c>
      <c r="L13" s="121">
        <v>35</v>
      </c>
      <c r="M13" s="121">
        <v>39</v>
      </c>
      <c r="N13" s="121">
        <v>393</v>
      </c>
    </row>
    <row r="14" spans="1:17" ht="18" customHeight="1" x14ac:dyDescent="0.25">
      <c r="A14" s="56" t="s">
        <v>271</v>
      </c>
      <c r="B14" s="68">
        <v>154</v>
      </c>
      <c r="C14" s="68">
        <v>154</v>
      </c>
      <c r="D14" s="68">
        <v>175</v>
      </c>
      <c r="E14" s="68">
        <v>219</v>
      </c>
      <c r="F14" s="68">
        <v>219</v>
      </c>
      <c r="G14" s="68">
        <v>219</v>
      </c>
      <c r="H14" s="68">
        <v>132</v>
      </c>
      <c r="I14" s="68">
        <v>154</v>
      </c>
      <c r="J14" s="68">
        <v>154</v>
      </c>
      <c r="K14" s="68">
        <v>197</v>
      </c>
      <c r="L14" s="68">
        <v>197</v>
      </c>
      <c r="M14" s="68">
        <v>219</v>
      </c>
      <c r="N14" s="69">
        <v>2193</v>
      </c>
    </row>
    <row r="15" spans="1:17" ht="15" customHeight="1" x14ac:dyDescent="0.25">
      <c r="A15" s="56" t="s">
        <v>272</v>
      </c>
      <c r="B15" s="50">
        <v>7700</v>
      </c>
      <c r="C15" s="50">
        <v>7700</v>
      </c>
      <c r="D15" s="50">
        <v>8750</v>
      </c>
      <c r="E15" s="50">
        <v>10950</v>
      </c>
      <c r="F15" s="50">
        <v>10950</v>
      </c>
      <c r="G15" s="50">
        <v>10950</v>
      </c>
      <c r="H15" s="50">
        <v>6600</v>
      </c>
      <c r="I15" s="50">
        <v>7700</v>
      </c>
      <c r="J15" s="50">
        <v>7700</v>
      </c>
      <c r="K15" s="50">
        <v>9850</v>
      </c>
      <c r="L15" s="50">
        <v>9850</v>
      </c>
      <c r="M15" s="50">
        <v>10950</v>
      </c>
      <c r="N15" s="51">
        <v>109650</v>
      </c>
    </row>
    <row r="16" spans="1:17" ht="15" customHeight="1" x14ac:dyDescent="0.25">
      <c r="A16" s="56" t="s">
        <v>273</v>
      </c>
      <c r="B16" s="50">
        <v>4312</v>
      </c>
      <c r="C16" s="50">
        <v>4312</v>
      </c>
      <c r="D16" s="50">
        <v>4900</v>
      </c>
      <c r="E16" s="50">
        <v>6132</v>
      </c>
      <c r="F16" s="50">
        <v>6132</v>
      </c>
      <c r="G16" s="50">
        <v>6132</v>
      </c>
      <c r="H16" s="50">
        <v>3696</v>
      </c>
      <c r="I16" s="50">
        <v>4312</v>
      </c>
      <c r="J16" s="50">
        <v>4312</v>
      </c>
      <c r="K16" s="50">
        <v>5516</v>
      </c>
      <c r="L16" s="50">
        <v>5516</v>
      </c>
      <c r="M16" s="50">
        <v>6132</v>
      </c>
      <c r="N16" s="51">
        <v>61404</v>
      </c>
    </row>
    <row r="17" spans="1:14" ht="15" customHeight="1" x14ac:dyDescent="0.25">
      <c r="A17" s="95" t="s">
        <v>265</v>
      </c>
      <c r="B17" s="121">
        <v>2618</v>
      </c>
      <c r="C17" s="121">
        <v>2618</v>
      </c>
      <c r="D17" s="121">
        <v>2975</v>
      </c>
      <c r="E17" s="121">
        <v>3723</v>
      </c>
      <c r="F17" s="121">
        <v>3723</v>
      </c>
      <c r="G17" s="121">
        <v>3723</v>
      </c>
      <c r="H17" s="121">
        <v>2244</v>
      </c>
      <c r="I17" s="121">
        <v>2618</v>
      </c>
      <c r="J17" s="121">
        <v>2618</v>
      </c>
      <c r="K17" s="121">
        <v>3349</v>
      </c>
      <c r="L17" s="121">
        <v>3349</v>
      </c>
      <c r="M17" s="121">
        <v>3723</v>
      </c>
      <c r="N17" s="121">
        <v>37281</v>
      </c>
    </row>
    <row r="18" spans="1:14" ht="15" customHeight="1" x14ac:dyDescent="0.25">
      <c r="A18" s="56" t="s">
        <v>266</v>
      </c>
      <c r="B18" s="50">
        <v>1232</v>
      </c>
      <c r="C18" s="50">
        <v>1232</v>
      </c>
      <c r="D18" s="50">
        <v>1400</v>
      </c>
      <c r="E18" s="50">
        <v>1752</v>
      </c>
      <c r="F18" s="50">
        <v>1752</v>
      </c>
      <c r="G18" s="50">
        <v>1752</v>
      </c>
      <c r="H18" s="50">
        <v>1056</v>
      </c>
      <c r="I18" s="50">
        <v>1232</v>
      </c>
      <c r="J18" s="50">
        <v>1232</v>
      </c>
      <c r="K18" s="50">
        <v>1576</v>
      </c>
      <c r="L18" s="50">
        <v>1576</v>
      </c>
      <c r="M18" s="50">
        <v>1752</v>
      </c>
      <c r="N18" s="51">
        <v>17544</v>
      </c>
    </row>
    <row r="19" spans="1:14" ht="15" customHeight="1" x14ac:dyDescent="0.25">
      <c r="A19" s="58" t="s">
        <v>274</v>
      </c>
      <c r="B19" s="63">
        <v>15862</v>
      </c>
      <c r="C19" s="63">
        <v>15862</v>
      </c>
      <c r="D19" s="63">
        <v>18025</v>
      </c>
      <c r="E19" s="63">
        <v>22557</v>
      </c>
      <c r="F19" s="63">
        <v>22557</v>
      </c>
      <c r="G19" s="63">
        <v>22557</v>
      </c>
      <c r="H19" s="63">
        <v>13596</v>
      </c>
      <c r="I19" s="63">
        <v>15862</v>
      </c>
      <c r="J19" s="63">
        <v>15862</v>
      </c>
      <c r="K19" s="63">
        <v>20291</v>
      </c>
      <c r="L19" s="63">
        <v>20291</v>
      </c>
      <c r="M19" s="63">
        <v>22557</v>
      </c>
      <c r="N19" s="63">
        <v>225879</v>
      </c>
    </row>
    <row r="20" spans="1:14" ht="15" customHeight="1" x14ac:dyDescent="0.25">
      <c r="A20" s="56" t="s">
        <v>275</v>
      </c>
      <c r="B20" s="50"/>
      <c r="C20" s="50"/>
      <c r="D20" s="50"/>
      <c r="E20" s="50"/>
      <c r="F20" s="50"/>
      <c r="G20" s="50"/>
      <c r="H20" s="50"/>
      <c r="I20" s="50"/>
      <c r="J20" s="50"/>
      <c r="K20" s="50"/>
      <c r="L20" s="50"/>
      <c r="M20" s="50"/>
      <c r="N20" s="51">
        <v>2500</v>
      </c>
    </row>
    <row r="21" spans="1:14" ht="15" customHeight="1" x14ac:dyDescent="0.25">
      <c r="A21" s="57" t="s">
        <v>276</v>
      </c>
      <c r="B21" s="64"/>
      <c r="C21" s="64"/>
      <c r="D21" s="64"/>
      <c r="E21" s="64"/>
      <c r="F21" s="64"/>
      <c r="G21" s="64"/>
      <c r="H21" s="64"/>
      <c r="I21" s="64"/>
      <c r="J21" s="64"/>
      <c r="K21" s="64"/>
      <c r="L21" s="64"/>
      <c r="M21" s="64"/>
      <c r="N21" s="65">
        <v>307</v>
      </c>
    </row>
    <row r="22" spans="1:14" ht="15" customHeight="1" x14ac:dyDescent="0.25">
      <c r="B22" s="21"/>
      <c r="C22" s="21"/>
      <c r="D22" s="21"/>
      <c r="E22" s="21"/>
      <c r="F22" s="21"/>
      <c r="G22" s="21"/>
      <c r="H22" s="21"/>
      <c r="I22" s="21"/>
      <c r="J22" s="21"/>
      <c r="K22" s="21"/>
      <c r="L22" s="21"/>
      <c r="M22" s="21"/>
      <c r="N22" s="21"/>
    </row>
    <row r="23" spans="1:14" ht="76.5" x14ac:dyDescent="0.25">
      <c r="A23" s="96" t="s">
        <v>277</v>
      </c>
      <c r="B23" s="21"/>
      <c r="C23" s="21"/>
      <c r="D23" s="21"/>
      <c r="E23" s="21"/>
      <c r="F23" s="21"/>
      <c r="G23" s="21"/>
      <c r="H23" s="21"/>
      <c r="I23" s="21"/>
      <c r="J23" s="21"/>
      <c r="K23" s="21"/>
      <c r="L23" s="21"/>
      <c r="M23" s="21"/>
      <c r="N23" s="21"/>
    </row>
    <row r="24" spans="1:14" ht="15.75" customHeight="1" x14ac:dyDescent="0.25">
      <c r="A24" s="152"/>
      <c r="B24" s="186"/>
      <c r="C24" s="186"/>
      <c r="D24" s="186"/>
      <c r="E24" s="186"/>
      <c r="F24" s="186"/>
      <c r="G24" s="186"/>
      <c r="H24" s="186"/>
      <c r="I24" s="186"/>
      <c r="J24" s="186"/>
      <c r="K24" s="186"/>
      <c r="L24" s="186"/>
      <c r="M24" s="186"/>
      <c r="N24" s="186"/>
    </row>
    <row r="25" spans="1:14" ht="18" customHeight="1" x14ac:dyDescent="0.25">
      <c r="B25" s="21"/>
      <c r="C25" s="21"/>
      <c r="D25" s="21"/>
      <c r="E25" s="21"/>
      <c r="F25" s="21"/>
      <c r="G25" s="21"/>
      <c r="H25" s="21"/>
      <c r="I25" s="21"/>
      <c r="J25" s="21"/>
      <c r="K25" s="21"/>
      <c r="L25" s="21"/>
      <c r="M25" s="21"/>
      <c r="N25" s="21"/>
    </row>
    <row r="26" spans="1:14" ht="15" customHeight="1" x14ac:dyDescent="0.25">
      <c r="B26" s="21"/>
      <c r="C26" s="21"/>
      <c r="D26" s="21"/>
      <c r="E26" s="21"/>
      <c r="F26" s="21"/>
      <c r="G26" s="21"/>
      <c r="H26" s="21"/>
      <c r="I26" s="21"/>
      <c r="J26" s="21"/>
      <c r="K26" s="21"/>
      <c r="L26" s="21"/>
      <c r="M26" s="21"/>
      <c r="N26" s="21"/>
    </row>
    <row r="27" spans="1:14" ht="15" customHeight="1" x14ac:dyDescent="0.25">
      <c r="A27" s="194" t="s">
        <v>278</v>
      </c>
      <c r="B27" s="186"/>
      <c r="C27" s="186"/>
      <c r="D27" s="186"/>
      <c r="E27" s="186"/>
      <c r="F27" s="186"/>
      <c r="G27" s="186"/>
      <c r="H27" s="186"/>
      <c r="I27" s="186"/>
      <c r="J27" s="186"/>
      <c r="K27" s="186"/>
      <c r="L27" s="186"/>
      <c r="M27" s="186"/>
      <c r="N27" s="186"/>
    </row>
    <row r="28" spans="1:14" ht="15" customHeight="1" x14ac:dyDescent="0.25">
      <c r="A28" s="54" t="s">
        <v>153</v>
      </c>
      <c r="B28" s="67" t="s">
        <v>242</v>
      </c>
      <c r="C28" s="67" t="s">
        <v>243</v>
      </c>
      <c r="D28" s="67" t="s">
        <v>244</v>
      </c>
      <c r="E28" s="67" t="s">
        <v>245</v>
      </c>
      <c r="F28" s="67" t="s">
        <v>246</v>
      </c>
      <c r="G28" s="67" t="s">
        <v>247</v>
      </c>
      <c r="H28" s="67" t="s">
        <v>248</v>
      </c>
      <c r="I28" s="67" t="s">
        <v>249</v>
      </c>
      <c r="J28" s="67" t="s">
        <v>250</v>
      </c>
      <c r="K28" s="67" t="s">
        <v>251</v>
      </c>
      <c r="L28" s="67" t="s">
        <v>252</v>
      </c>
      <c r="M28" s="67" t="s">
        <v>253</v>
      </c>
      <c r="N28" s="67" t="s">
        <v>254</v>
      </c>
    </row>
    <row r="29" spans="1:14" ht="15" customHeight="1" x14ac:dyDescent="0.25">
      <c r="A29" s="59" t="s">
        <v>268</v>
      </c>
      <c r="B29" s="126"/>
      <c r="C29" s="126"/>
      <c r="D29" s="126"/>
      <c r="E29" s="126"/>
      <c r="F29" s="126"/>
      <c r="G29" s="126"/>
      <c r="H29" s="126"/>
      <c r="I29" s="126"/>
      <c r="J29" s="126"/>
      <c r="K29" s="126"/>
      <c r="L29" s="126"/>
      <c r="M29" s="126"/>
      <c r="N29" s="126"/>
    </row>
    <row r="30" spans="1:14" ht="15" customHeight="1" x14ac:dyDescent="0.25">
      <c r="A30" s="59" t="s">
        <v>269</v>
      </c>
      <c r="B30" s="126"/>
      <c r="C30" s="126"/>
      <c r="D30" s="126"/>
      <c r="E30" s="126"/>
      <c r="F30" s="126"/>
      <c r="G30" s="126"/>
      <c r="H30" s="126"/>
      <c r="I30" s="126"/>
      <c r="J30" s="126"/>
      <c r="K30" s="126"/>
      <c r="L30" s="126"/>
      <c r="M30" s="126"/>
      <c r="N30" s="126"/>
    </row>
    <row r="31" spans="1:14" ht="15" customHeight="1" x14ac:dyDescent="0.25">
      <c r="A31" s="97" t="s">
        <v>270</v>
      </c>
      <c r="B31" s="127"/>
      <c r="C31" s="127"/>
      <c r="D31" s="127"/>
      <c r="E31" s="127"/>
      <c r="F31" s="127"/>
      <c r="G31" s="127"/>
      <c r="H31" s="127"/>
      <c r="I31" s="127"/>
      <c r="J31" s="127"/>
      <c r="K31" s="127"/>
      <c r="L31" s="127"/>
      <c r="M31" s="127"/>
      <c r="N31" s="127"/>
    </row>
    <row r="32" spans="1:14" ht="15" customHeight="1" x14ac:dyDescent="0.25">
      <c r="A32" s="59" t="s">
        <v>271</v>
      </c>
      <c r="B32" s="126"/>
      <c r="C32" s="126"/>
      <c r="D32" s="126"/>
      <c r="E32" s="126"/>
      <c r="F32" s="126"/>
      <c r="G32" s="126"/>
      <c r="H32" s="126"/>
      <c r="I32" s="126"/>
      <c r="J32" s="126"/>
      <c r="K32" s="126"/>
      <c r="L32" s="126"/>
      <c r="M32" s="126"/>
      <c r="N32" s="126"/>
    </row>
    <row r="33" spans="1:14" ht="15" customHeight="1" x14ac:dyDescent="0.25">
      <c r="A33" s="59" t="s">
        <v>272</v>
      </c>
      <c r="B33" s="126"/>
      <c r="C33" s="126"/>
      <c r="D33" s="126"/>
      <c r="E33" s="126"/>
      <c r="F33" s="126"/>
      <c r="G33" s="126"/>
      <c r="H33" s="126"/>
      <c r="I33" s="126"/>
      <c r="J33" s="126"/>
      <c r="K33" s="126"/>
      <c r="L33" s="126"/>
      <c r="M33" s="126"/>
      <c r="N33" s="126"/>
    </row>
    <row r="34" spans="1:14" x14ac:dyDescent="0.25">
      <c r="A34" s="59" t="s">
        <v>273</v>
      </c>
      <c r="B34" s="126"/>
      <c r="C34" s="126"/>
      <c r="D34" s="126"/>
      <c r="E34" s="126"/>
      <c r="F34" s="126"/>
      <c r="G34" s="126"/>
      <c r="H34" s="126"/>
      <c r="I34" s="126"/>
      <c r="J34" s="126"/>
      <c r="K34" s="126"/>
      <c r="L34" s="126"/>
      <c r="M34" s="126"/>
      <c r="N34" s="126"/>
    </row>
    <row r="35" spans="1:14" ht="15.75" customHeight="1" x14ac:dyDescent="0.25">
      <c r="A35" s="97" t="s">
        <v>265</v>
      </c>
      <c r="B35" s="127"/>
      <c r="C35" s="127"/>
      <c r="D35" s="127"/>
      <c r="E35" s="127"/>
      <c r="F35" s="127"/>
      <c r="G35" s="127"/>
      <c r="H35" s="127"/>
      <c r="I35" s="127"/>
      <c r="J35" s="127"/>
      <c r="K35" s="127"/>
      <c r="L35" s="127"/>
      <c r="M35" s="127"/>
      <c r="N35" s="127"/>
    </row>
    <row r="36" spans="1:14" ht="18" customHeight="1" x14ac:dyDescent="0.25">
      <c r="A36" s="59" t="s">
        <v>266</v>
      </c>
      <c r="B36" s="126"/>
      <c r="C36" s="126"/>
      <c r="D36" s="126"/>
      <c r="E36" s="126"/>
      <c r="F36" s="126"/>
      <c r="G36" s="126"/>
      <c r="H36" s="126"/>
      <c r="I36" s="126"/>
      <c r="J36" s="126"/>
      <c r="K36" s="126"/>
      <c r="L36" s="126"/>
      <c r="M36" s="126"/>
      <c r="N36" s="126"/>
    </row>
    <row r="37" spans="1:14" ht="15" customHeight="1" x14ac:dyDescent="0.25">
      <c r="A37" s="59" t="s">
        <v>274</v>
      </c>
      <c r="B37" s="126"/>
      <c r="C37" s="126"/>
      <c r="D37" s="126"/>
      <c r="E37" s="126"/>
      <c r="F37" s="126"/>
      <c r="G37" s="126"/>
      <c r="H37" s="126"/>
      <c r="I37" s="126"/>
      <c r="J37" s="126"/>
      <c r="K37" s="126"/>
      <c r="L37" s="126"/>
      <c r="M37" s="126"/>
      <c r="N37" s="126"/>
    </row>
    <row r="38" spans="1:14" ht="15" customHeight="1" x14ac:dyDescent="0.25">
      <c r="A38" s="59" t="s">
        <v>279</v>
      </c>
      <c r="B38" s="133"/>
      <c r="C38" s="133"/>
      <c r="D38" s="133"/>
      <c r="E38" s="133"/>
      <c r="F38" s="133"/>
      <c r="G38" s="133"/>
      <c r="H38" s="133"/>
      <c r="I38" s="133"/>
      <c r="J38" s="133"/>
      <c r="K38" s="133"/>
      <c r="L38" s="133"/>
      <c r="M38" s="133"/>
      <c r="N38" s="132"/>
    </row>
    <row r="39" spans="1:14" ht="15" customHeight="1" x14ac:dyDescent="0.25">
      <c r="A39" s="59" t="s">
        <v>276</v>
      </c>
      <c r="B39" s="133"/>
      <c r="C39" s="133"/>
      <c r="D39" s="133"/>
      <c r="E39" s="133"/>
      <c r="F39" s="133"/>
      <c r="G39" s="133"/>
      <c r="H39" s="133"/>
      <c r="I39" s="133"/>
      <c r="J39" s="133"/>
      <c r="K39" s="133"/>
      <c r="L39" s="133"/>
      <c r="M39" s="133"/>
      <c r="N39" s="126"/>
    </row>
    <row r="40" spans="1:14" ht="44.1" customHeight="1" x14ac:dyDescent="0.25">
      <c r="A40" s="59" t="s">
        <v>256</v>
      </c>
      <c r="B40" s="199"/>
      <c r="C40" s="197"/>
      <c r="D40" s="197"/>
      <c r="E40" s="197"/>
      <c r="F40" s="197"/>
      <c r="G40" s="197"/>
      <c r="H40" s="197"/>
      <c r="I40" s="197"/>
      <c r="J40" s="197"/>
      <c r="K40" s="197"/>
      <c r="L40" s="197"/>
      <c r="M40" s="197"/>
      <c r="N40" s="197"/>
    </row>
    <row r="41" spans="1:14" ht="15" customHeight="1" x14ac:dyDescent="0.25">
      <c r="B41" s="21"/>
      <c r="C41" s="21"/>
      <c r="D41" s="21"/>
      <c r="E41" s="21"/>
      <c r="F41" s="21"/>
      <c r="G41" s="21"/>
      <c r="H41" s="21"/>
      <c r="I41" s="21"/>
      <c r="J41" s="21"/>
      <c r="K41" s="21"/>
      <c r="L41" s="21"/>
      <c r="M41" s="21"/>
      <c r="N41" s="21"/>
    </row>
    <row r="42" spans="1:14" ht="15" customHeight="1" x14ac:dyDescent="0.25">
      <c r="B42" s="21"/>
      <c r="C42" s="21"/>
      <c r="D42" s="21"/>
      <c r="E42" s="21"/>
      <c r="F42" s="21"/>
      <c r="G42" s="21"/>
      <c r="H42" s="21"/>
      <c r="I42" s="21"/>
      <c r="J42" s="21"/>
      <c r="K42" s="21"/>
      <c r="L42" s="21"/>
      <c r="M42" s="21"/>
      <c r="N42" s="21"/>
    </row>
    <row r="43" spans="1:14" ht="15" customHeight="1" x14ac:dyDescent="0.25">
      <c r="A43" s="194" t="s">
        <v>280</v>
      </c>
      <c r="B43" s="186"/>
      <c r="C43" s="186"/>
      <c r="D43" s="186"/>
      <c r="E43" s="186"/>
      <c r="F43" s="186"/>
      <c r="G43" s="186"/>
      <c r="H43" s="186"/>
      <c r="I43" s="186"/>
      <c r="J43" s="186"/>
      <c r="K43" s="186"/>
      <c r="L43" s="186"/>
      <c r="M43" s="186"/>
      <c r="N43" s="186"/>
    </row>
    <row r="44" spans="1:14" ht="15" customHeight="1" x14ac:dyDescent="0.25">
      <c r="A44" s="54" t="s">
        <v>153</v>
      </c>
      <c r="B44" s="67" t="s">
        <v>242</v>
      </c>
      <c r="C44" s="67" t="s">
        <v>243</v>
      </c>
      <c r="D44" s="67" t="s">
        <v>244</v>
      </c>
      <c r="E44" s="67" t="s">
        <v>245</v>
      </c>
      <c r="F44" s="67" t="s">
        <v>246</v>
      </c>
      <c r="G44" s="67" t="s">
        <v>247</v>
      </c>
      <c r="H44" s="67" t="s">
        <v>248</v>
      </c>
      <c r="I44" s="67" t="s">
        <v>249</v>
      </c>
      <c r="J44" s="67" t="s">
        <v>250</v>
      </c>
      <c r="K44" s="67" t="s">
        <v>251</v>
      </c>
      <c r="L44" s="67" t="s">
        <v>252</v>
      </c>
      <c r="M44" s="67" t="s">
        <v>253</v>
      </c>
      <c r="N44" s="67" t="s">
        <v>254</v>
      </c>
    </row>
    <row r="45" spans="1:14" ht="15" customHeight="1" x14ac:dyDescent="0.25">
      <c r="A45" s="97" t="s">
        <v>268</v>
      </c>
      <c r="B45" s="127"/>
      <c r="C45" s="127"/>
      <c r="D45" s="127"/>
      <c r="E45" s="127"/>
      <c r="F45" s="127"/>
      <c r="G45" s="127"/>
      <c r="H45" s="127"/>
      <c r="I45" s="127"/>
      <c r="J45" s="127"/>
      <c r="K45" s="127"/>
      <c r="L45" s="127"/>
      <c r="M45" s="127"/>
      <c r="N45" s="127"/>
    </row>
    <row r="46" spans="1:14" ht="15.75" customHeight="1" x14ac:dyDescent="0.25">
      <c r="A46" s="97" t="s">
        <v>269</v>
      </c>
      <c r="B46" s="127"/>
      <c r="C46" s="127"/>
      <c r="D46" s="127"/>
      <c r="E46" s="127"/>
      <c r="F46" s="127"/>
      <c r="G46" s="127"/>
      <c r="H46" s="127"/>
      <c r="I46" s="127"/>
      <c r="J46" s="127"/>
      <c r="K46" s="127"/>
      <c r="L46" s="127"/>
      <c r="M46" s="127"/>
      <c r="N46" s="127"/>
    </row>
    <row r="47" spans="1:14" ht="18" customHeight="1" x14ac:dyDescent="0.25">
      <c r="A47" s="59" t="s">
        <v>270</v>
      </c>
      <c r="B47" s="126"/>
      <c r="C47" s="126"/>
      <c r="D47" s="126"/>
      <c r="E47" s="126"/>
      <c r="F47" s="126"/>
      <c r="G47" s="126"/>
      <c r="H47" s="126"/>
      <c r="I47" s="126"/>
      <c r="J47" s="126"/>
      <c r="K47" s="126"/>
      <c r="L47" s="126"/>
      <c r="M47" s="126"/>
      <c r="N47" s="126"/>
    </row>
    <row r="48" spans="1:14" ht="15" customHeight="1" x14ac:dyDescent="0.25">
      <c r="A48" s="59" t="s">
        <v>271</v>
      </c>
      <c r="B48" s="126"/>
      <c r="C48" s="126"/>
      <c r="D48" s="126"/>
      <c r="E48" s="126"/>
      <c r="F48" s="126"/>
      <c r="G48" s="126"/>
      <c r="H48" s="126"/>
      <c r="I48" s="126"/>
      <c r="J48" s="126"/>
      <c r="K48" s="126"/>
      <c r="L48" s="126"/>
      <c r="M48" s="126"/>
      <c r="N48" s="126"/>
    </row>
    <row r="49" spans="1:14" ht="15" customHeight="1" x14ac:dyDescent="0.25">
      <c r="A49" s="59" t="s">
        <v>272</v>
      </c>
      <c r="B49" s="126"/>
      <c r="C49" s="126"/>
      <c r="D49" s="126"/>
      <c r="E49" s="126"/>
      <c r="F49" s="126"/>
      <c r="G49" s="126"/>
      <c r="H49" s="126"/>
      <c r="I49" s="126"/>
      <c r="J49" s="126"/>
      <c r="K49" s="126"/>
      <c r="L49" s="126"/>
      <c r="M49" s="126"/>
      <c r="N49" s="126"/>
    </row>
    <row r="50" spans="1:14" ht="15" customHeight="1" x14ac:dyDescent="0.25">
      <c r="A50" s="59" t="s">
        <v>273</v>
      </c>
      <c r="B50" s="126"/>
      <c r="C50" s="126"/>
      <c r="D50" s="126"/>
      <c r="E50" s="126"/>
      <c r="F50" s="126"/>
      <c r="G50" s="126"/>
      <c r="H50" s="126"/>
      <c r="I50" s="126"/>
      <c r="J50" s="126"/>
      <c r="K50" s="126"/>
      <c r="L50" s="126"/>
      <c r="M50" s="126"/>
      <c r="N50" s="126"/>
    </row>
    <row r="51" spans="1:14" ht="15" customHeight="1" x14ac:dyDescent="0.25">
      <c r="A51" s="59" t="s">
        <v>265</v>
      </c>
      <c r="B51" s="126"/>
      <c r="C51" s="126"/>
      <c r="D51" s="126"/>
      <c r="E51" s="126"/>
      <c r="F51" s="126"/>
      <c r="G51" s="126"/>
      <c r="H51" s="126"/>
      <c r="I51" s="126"/>
      <c r="J51" s="126"/>
      <c r="K51" s="126"/>
      <c r="L51" s="126"/>
      <c r="M51" s="126"/>
      <c r="N51" s="126"/>
    </row>
    <row r="52" spans="1:14" ht="15" customHeight="1" x14ac:dyDescent="0.25">
      <c r="A52" s="59" t="s">
        <v>266</v>
      </c>
      <c r="B52" s="126"/>
      <c r="C52" s="126"/>
      <c r="D52" s="126"/>
      <c r="E52" s="126"/>
      <c r="F52" s="126"/>
      <c r="G52" s="126"/>
      <c r="H52" s="126"/>
      <c r="I52" s="126"/>
      <c r="J52" s="126"/>
      <c r="K52" s="126"/>
      <c r="L52" s="126"/>
      <c r="M52" s="126"/>
      <c r="N52" s="126"/>
    </row>
    <row r="53" spans="1:14" ht="15" customHeight="1" x14ac:dyDescent="0.25">
      <c r="A53" s="59" t="s">
        <v>274</v>
      </c>
      <c r="B53" s="126"/>
      <c r="C53" s="126"/>
      <c r="D53" s="126"/>
      <c r="E53" s="126"/>
      <c r="F53" s="126"/>
      <c r="G53" s="126"/>
      <c r="H53" s="126"/>
      <c r="I53" s="126"/>
      <c r="J53" s="126"/>
      <c r="K53" s="126"/>
      <c r="L53" s="126"/>
      <c r="M53" s="126"/>
      <c r="N53" s="126"/>
    </row>
    <row r="54" spans="1:14" ht="15" customHeight="1" x14ac:dyDescent="0.25">
      <c r="A54" s="59" t="s">
        <v>279</v>
      </c>
      <c r="B54" s="133"/>
      <c r="C54" s="133"/>
      <c r="D54" s="133"/>
      <c r="E54" s="133"/>
      <c r="F54" s="133"/>
      <c r="G54" s="133"/>
      <c r="H54" s="133"/>
      <c r="I54" s="133"/>
      <c r="J54" s="133"/>
      <c r="K54" s="133"/>
      <c r="L54" s="133"/>
      <c r="M54" s="133"/>
      <c r="N54" s="132"/>
    </row>
    <row r="55" spans="1:14" ht="15" customHeight="1" x14ac:dyDescent="0.25">
      <c r="A55" s="59" t="s">
        <v>276</v>
      </c>
      <c r="B55" s="133"/>
      <c r="C55" s="133"/>
      <c r="D55" s="133"/>
      <c r="E55" s="133"/>
      <c r="F55" s="133"/>
      <c r="G55" s="133"/>
      <c r="H55" s="133"/>
      <c r="I55" s="133"/>
      <c r="J55" s="133"/>
      <c r="K55" s="133"/>
      <c r="L55" s="133"/>
      <c r="M55" s="133"/>
      <c r="N55" s="126"/>
    </row>
    <row r="56" spans="1:14" ht="44.1" customHeight="1" x14ac:dyDescent="0.25">
      <c r="A56" s="59" t="s">
        <v>256</v>
      </c>
      <c r="B56" s="199"/>
      <c r="C56" s="197"/>
      <c r="D56" s="197"/>
      <c r="E56" s="197"/>
      <c r="F56" s="197"/>
      <c r="G56" s="197"/>
      <c r="H56" s="197"/>
      <c r="I56" s="197"/>
      <c r="J56" s="197"/>
      <c r="K56" s="197"/>
      <c r="L56" s="197"/>
      <c r="M56" s="197"/>
      <c r="N56" s="197"/>
    </row>
    <row r="57" spans="1:14" x14ac:dyDescent="0.25">
      <c r="B57" s="21"/>
      <c r="C57" s="21"/>
      <c r="D57" s="21"/>
      <c r="E57" s="21"/>
      <c r="F57" s="21"/>
      <c r="G57" s="21"/>
      <c r="H57" s="21"/>
      <c r="I57" s="21"/>
      <c r="J57" s="21"/>
      <c r="K57" s="21"/>
      <c r="L57" s="21"/>
      <c r="M57" s="21"/>
      <c r="N57" s="21"/>
    </row>
    <row r="58" spans="1:14" x14ac:dyDescent="0.25">
      <c r="B58" s="21"/>
      <c r="C58" s="21"/>
      <c r="D58" s="21"/>
      <c r="E58" s="21"/>
      <c r="F58" s="21"/>
      <c r="G58" s="21"/>
      <c r="H58" s="21"/>
      <c r="I58" s="21"/>
      <c r="J58" s="21"/>
      <c r="K58" s="21"/>
      <c r="L58" s="21"/>
      <c r="M58" s="21"/>
      <c r="N58" s="21"/>
    </row>
    <row r="59" spans="1:14" x14ac:dyDescent="0.25">
      <c r="A59" s="194" t="s">
        <v>281</v>
      </c>
      <c r="B59" s="186"/>
      <c r="C59" s="186"/>
      <c r="D59" s="186"/>
      <c r="E59" s="186"/>
      <c r="F59" s="186"/>
      <c r="G59" s="186"/>
      <c r="H59" s="186"/>
      <c r="I59" s="186"/>
      <c r="J59" s="186"/>
      <c r="K59" s="186"/>
      <c r="L59" s="186"/>
      <c r="M59" s="186"/>
      <c r="N59" s="186"/>
    </row>
    <row r="60" spans="1:14" x14ac:dyDescent="0.25">
      <c r="A60" s="54" t="s">
        <v>153</v>
      </c>
      <c r="B60" s="67" t="s">
        <v>242</v>
      </c>
      <c r="C60" s="67" t="s">
        <v>243</v>
      </c>
      <c r="D60" s="67" t="s">
        <v>244</v>
      </c>
      <c r="E60" s="67" t="s">
        <v>245</v>
      </c>
      <c r="F60" s="67" t="s">
        <v>246</v>
      </c>
      <c r="G60" s="67" t="s">
        <v>247</v>
      </c>
      <c r="H60" s="67" t="s">
        <v>248</v>
      </c>
      <c r="I60" s="67" t="s">
        <v>249</v>
      </c>
      <c r="J60" s="67" t="s">
        <v>250</v>
      </c>
      <c r="K60" s="67" t="s">
        <v>251</v>
      </c>
      <c r="L60" s="67" t="s">
        <v>252</v>
      </c>
      <c r="M60" s="67" t="s">
        <v>253</v>
      </c>
      <c r="N60" s="67" t="s">
        <v>254</v>
      </c>
    </row>
    <row r="61" spans="1:14" x14ac:dyDescent="0.25">
      <c r="A61" s="59" t="s">
        <v>268</v>
      </c>
      <c r="B61" s="126"/>
      <c r="C61" s="126"/>
      <c r="D61" s="126"/>
      <c r="E61" s="126"/>
      <c r="F61" s="126"/>
      <c r="G61" s="126"/>
      <c r="H61" s="126"/>
      <c r="I61" s="126"/>
      <c r="J61" s="126"/>
      <c r="K61" s="126"/>
      <c r="L61" s="126"/>
      <c r="M61" s="126"/>
      <c r="N61" s="126"/>
    </row>
    <row r="62" spans="1:14" x14ac:dyDescent="0.25">
      <c r="A62" s="59" t="s">
        <v>269</v>
      </c>
      <c r="B62" s="126"/>
      <c r="C62" s="126"/>
      <c r="D62" s="126"/>
      <c r="E62" s="126"/>
      <c r="F62" s="126"/>
      <c r="G62" s="126"/>
      <c r="H62" s="126"/>
      <c r="I62" s="126"/>
      <c r="J62" s="126"/>
      <c r="K62" s="126"/>
      <c r="L62" s="126"/>
      <c r="M62" s="126"/>
      <c r="N62" s="126"/>
    </row>
    <row r="63" spans="1:14" x14ac:dyDescent="0.25">
      <c r="A63" s="59" t="s">
        <v>270</v>
      </c>
      <c r="B63" s="126"/>
      <c r="C63" s="126"/>
      <c r="D63" s="126"/>
      <c r="E63" s="126"/>
      <c r="F63" s="126"/>
      <c r="G63" s="126"/>
      <c r="H63" s="126"/>
      <c r="I63" s="126"/>
      <c r="J63" s="126"/>
      <c r="K63" s="126"/>
      <c r="L63" s="126"/>
      <c r="M63" s="126"/>
      <c r="N63" s="126"/>
    </row>
    <row r="64" spans="1:14" x14ac:dyDescent="0.25">
      <c r="A64" s="59" t="s">
        <v>271</v>
      </c>
      <c r="B64" s="126"/>
      <c r="C64" s="126"/>
      <c r="D64" s="126"/>
      <c r="E64" s="126"/>
      <c r="F64" s="126"/>
      <c r="G64" s="126"/>
      <c r="H64" s="126"/>
      <c r="I64" s="126"/>
      <c r="J64" s="126"/>
      <c r="K64" s="126"/>
      <c r="L64" s="126"/>
      <c r="M64" s="126"/>
      <c r="N64" s="126"/>
    </row>
    <row r="65" spans="1:14" x14ac:dyDescent="0.25">
      <c r="A65" s="59" t="s">
        <v>272</v>
      </c>
      <c r="B65" s="126"/>
      <c r="C65" s="126"/>
      <c r="D65" s="126"/>
      <c r="E65" s="126"/>
      <c r="F65" s="126"/>
      <c r="G65" s="126"/>
      <c r="H65" s="126"/>
      <c r="I65" s="126"/>
      <c r="J65" s="126"/>
      <c r="K65" s="126"/>
      <c r="L65" s="126"/>
      <c r="M65" s="126"/>
      <c r="N65" s="126"/>
    </row>
    <row r="66" spans="1:14" x14ac:dyDescent="0.25">
      <c r="A66" s="59" t="s">
        <v>273</v>
      </c>
      <c r="B66" s="126"/>
      <c r="C66" s="126"/>
      <c r="D66" s="126"/>
      <c r="E66" s="126"/>
      <c r="F66" s="126"/>
      <c r="G66" s="126"/>
      <c r="H66" s="126"/>
      <c r="I66" s="126"/>
      <c r="J66" s="126"/>
      <c r="K66" s="126"/>
      <c r="L66" s="126"/>
      <c r="M66" s="126"/>
      <c r="N66" s="126"/>
    </row>
    <row r="67" spans="1:14" x14ac:dyDescent="0.25">
      <c r="A67" s="59" t="s">
        <v>265</v>
      </c>
      <c r="B67" s="126"/>
      <c r="C67" s="126"/>
      <c r="D67" s="126"/>
      <c r="E67" s="126"/>
      <c r="F67" s="126"/>
      <c r="G67" s="126"/>
      <c r="H67" s="126"/>
      <c r="I67" s="126"/>
      <c r="J67" s="126"/>
      <c r="K67" s="126"/>
      <c r="L67" s="126"/>
      <c r="M67" s="126"/>
      <c r="N67" s="126"/>
    </row>
    <row r="68" spans="1:14" x14ac:dyDescent="0.25">
      <c r="A68" s="59" t="s">
        <v>266</v>
      </c>
      <c r="B68" s="126"/>
      <c r="C68" s="126"/>
      <c r="D68" s="126"/>
      <c r="E68" s="126"/>
      <c r="F68" s="126"/>
      <c r="G68" s="126"/>
      <c r="H68" s="126"/>
      <c r="I68" s="126"/>
      <c r="J68" s="126"/>
      <c r="K68" s="126"/>
      <c r="L68" s="126"/>
      <c r="M68" s="126"/>
      <c r="N68" s="126"/>
    </row>
    <row r="69" spans="1:14" x14ac:dyDescent="0.25">
      <c r="A69" s="59" t="s">
        <v>274</v>
      </c>
      <c r="B69" s="126"/>
      <c r="C69" s="126"/>
      <c r="D69" s="126"/>
      <c r="E69" s="126"/>
      <c r="F69" s="126"/>
      <c r="G69" s="126"/>
      <c r="H69" s="126"/>
      <c r="I69" s="126"/>
      <c r="J69" s="126"/>
      <c r="K69" s="126"/>
      <c r="L69" s="126"/>
      <c r="M69" s="126"/>
      <c r="N69" s="126"/>
    </row>
    <row r="70" spans="1:14" x14ac:dyDescent="0.25">
      <c r="A70" s="59" t="s">
        <v>279</v>
      </c>
      <c r="B70" s="133"/>
      <c r="C70" s="133"/>
      <c r="D70" s="133"/>
      <c r="E70" s="133"/>
      <c r="F70" s="133"/>
      <c r="G70" s="133"/>
      <c r="H70" s="133"/>
      <c r="I70" s="133"/>
      <c r="J70" s="133"/>
      <c r="K70" s="133"/>
      <c r="L70" s="133"/>
      <c r="M70" s="133"/>
      <c r="N70" s="132"/>
    </row>
    <row r="71" spans="1:14" x14ac:dyDescent="0.25">
      <c r="A71" s="59" t="s">
        <v>276</v>
      </c>
      <c r="B71" s="133"/>
      <c r="C71" s="133"/>
      <c r="D71" s="133"/>
      <c r="E71" s="133"/>
      <c r="F71" s="133"/>
      <c r="G71" s="133"/>
      <c r="H71" s="133"/>
      <c r="I71" s="133"/>
      <c r="J71" s="133"/>
      <c r="K71" s="133"/>
      <c r="L71" s="133"/>
      <c r="M71" s="133"/>
      <c r="N71" s="126"/>
    </row>
    <row r="72" spans="1:14" ht="44.1" customHeight="1" x14ac:dyDescent="0.25">
      <c r="A72" s="59" t="s">
        <v>256</v>
      </c>
      <c r="B72" s="195"/>
      <c r="C72" s="196"/>
      <c r="D72" s="196"/>
      <c r="E72" s="196"/>
      <c r="F72" s="196"/>
      <c r="G72" s="196"/>
      <c r="H72" s="196"/>
      <c r="I72" s="196"/>
      <c r="J72" s="196"/>
      <c r="K72" s="196"/>
      <c r="L72" s="196"/>
      <c r="M72" s="196"/>
      <c r="N72" s="197"/>
    </row>
    <row r="73" spans="1:14" x14ac:dyDescent="0.25">
      <c r="B73" s="21"/>
      <c r="C73" s="21"/>
      <c r="D73" s="21"/>
      <c r="E73" s="21"/>
      <c r="F73" s="21"/>
      <c r="G73" s="21"/>
      <c r="H73" s="21"/>
      <c r="I73" s="21"/>
      <c r="J73" s="21"/>
      <c r="K73" s="21"/>
      <c r="L73" s="21"/>
      <c r="M73" s="21"/>
      <c r="N73" s="21"/>
    </row>
    <row r="74" spans="1:14" x14ac:dyDescent="0.25">
      <c r="B74" s="21"/>
      <c r="C74" s="21"/>
      <c r="D74" s="21"/>
      <c r="E74" s="21"/>
      <c r="F74" s="21"/>
      <c r="G74" s="21"/>
      <c r="H74" s="21"/>
      <c r="I74" s="21"/>
      <c r="J74" s="21"/>
      <c r="K74" s="21"/>
      <c r="L74" s="21"/>
      <c r="M74" s="21"/>
      <c r="N74" s="21"/>
    </row>
    <row r="75" spans="1:14" x14ac:dyDescent="0.25">
      <c r="B75" s="21"/>
      <c r="C75" s="21"/>
      <c r="D75" s="21"/>
      <c r="E75" s="21"/>
      <c r="F75" s="21"/>
      <c r="G75" s="21"/>
      <c r="H75" s="21"/>
      <c r="I75" s="21"/>
      <c r="J75" s="21"/>
      <c r="K75" s="21"/>
      <c r="L75" s="21"/>
      <c r="M75" s="21"/>
      <c r="N75" s="21"/>
    </row>
    <row r="76" spans="1:14" x14ac:dyDescent="0.25">
      <c r="B76" s="21"/>
      <c r="C76" s="21"/>
      <c r="D76" s="21"/>
      <c r="E76" s="21"/>
      <c r="F76" s="21"/>
      <c r="G76" s="21"/>
      <c r="H76" s="21"/>
      <c r="I76" s="21"/>
      <c r="J76" s="21"/>
      <c r="K76" s="21"/>
      <c r="L76" s="21"/>
      <c r="M76" s="21"/>
      <c r="N76" s="21"/>
    </row>
    <row r="77" spans="1:14" x14ac:dyDescent="0.25">
      <c r="B77" s="21"/>
      <c r="C77" s="21"/>
      <c r="D77" s="21"/>
      <c r="E77" s="21"/>
      <c r="F77" s="21"/>
      <c r="G77" s="21"/>
      <c r="H77" s="21"/>
      <c r="I77" s="21"/>
      <c r="J77" s="21"/>
      <c r="K77" s="21"/>
      <c r="L77" s="21"/>
      <c r="M77" s="21"/>
      <c r="N77" s="21"/>
    </row>
    <row r="78" spans="1:14" x14ac:dyDescent="0.25">
      <c r="B78" s="21"/>
      <c r="C78" s="21"/>
      <c r="D78" s="21"/>
      <c r="E78" s="21"/>
      <c r="F78" s="21"/>
      <c r="G78" s="21"/>
      <c r="H78" s="21"/>
      <c r="I78" s="21"/>
      <c r="J78" s="21"/>
      <c r="K78" s="21"/>
      <c r="L78" s="21"/>
      <c r="M78" s="21"/>
      <c r="N78" s="21"/>
    </row>
    <row r="79" spans="1:14" x14ac:dyDescent="0.25">
      <c r="B79" s="21"/>
      <c r="C79" s="21"/>
      <c r="D79" s="21"/>
      <c r="E79" s="21"/>
      <c r="F79" s="21"/>
      <c r="G79" s="21"/>
      <c r="H79" s="21"/>
      <c r="I79" s="21"/>
      <c r="J79" s="21"/>
      <c r="K79" s="21"/>
      <c r="L79" s="21"/>
      <c r="M79" s="21"/>
      <c r="N79" s="21"/>
    </row>
    <row r="80" spans="1:14" x14ac:dyDescent="0.25">
      <c r="B80" s="21"/>
      <c r="C80" s="21"/>
      <c r="D80" s="21"/>
      <c r="E80" s="21"/>
      <c r="F80" s="21"/>
      <c r="G80" s="21"/>
      <c r="H80" s="21"/>
      <c r="I80" s="21"/>
      <c r="J80" s="21"/>
      <c r="K80" s="21"/>
      <c r="L80" s="21"/>
      <c r="M80" s="21"/>
      <c r="N80" s="21"/>
    </row>
    <row r="81" spans="2:14" x14ac:dyDescent="0.25">
      <c r="B81" s="21"/>
      <c r="C81" s="21"/>
      <c r="D81" s="21"/>
      <c r="E81" s="21"/>
      <c r="F81" s="21"/>
      <c r="G81" s="21"/>
      <c r="H81" s="21"/>
      <c r="I81" s="21"/>
      <c r="J81" s="21"/>
      <c r="K81" s="21"/>
      <c r="L81" s="21"/>
      <c r="M81" s="21"/>
      <c r="N81" s="21"/>
    </row>
    <row r="82" spans="2:14" x14ac:dyDescent="0.25">
      <c r="B82" s="21"/>
      <c r="C82" s="21"/>
      <c r="D82" s="21"/>
      <c r="E82" s="21"/>
      <c r="F82" s="21"/>
      <c r="G82" s="21"/>
      <c r="H82" s="21"/>
      <c r="I82" s="21"/>
      <c r="J82" s="21"/>
      <c r="K82" s="21"/>
      <c r="L82" s="21"/>
      <c r="M82" s="21"/>
      <c r="N82" s="21"/>
    </row>
    <row r="83" spans="2:14" x14ac:dyDescent="0.25">
      <c r="B83" s="21"/>
      <c r="C83" s="21"/>
      <c r="D83" s="21"/>
      <c r="E83" s="21"/>
      <c r="F83" s="21"/>
      <c r="G83" s="21"/>
      <c r="H83" s="21"/>
      <c r="I83" s="21"/>
      <c r="J83" s="21"/>
      <c r="K83" s="21"/>
      <c r="L83" s="21"/>
      <c r="M83" s="21"/>
      <c r="N83" s="21"/>
    </row>
    <row r="84" spans="2:14" x14ac:dyDescent="0.25">
      <c r="B84" s="21"/>
      <c r="C84" s="21"/>
      <c r="D84" s="21"/>
      <c r="E84" s="21"/>
      <c r="F84" s="21"/>
      <c r="G84" s="21"/>
      <c r="H84" s="21"/>
      <c r="I84" s="21"/>
      <c r="J84" s="21"/>
      <c r="K84" s="21"/>
      <c r="L84" s="21"/>
      <c r="M84" s="21"/>
      <c r="N84" s="21"/>
    </row>
    <row r="85" spans="2:14" x14ac:dyDescent="0.25">
      <c r="B85" s="21"/>
      <c r="C85" s="21"/>
      <c r="D85" s="21"/>
      <c r="E85" s="21"/>
      <c r="F85" s="21"/>
      <c r="G85" s="21"/>
      <c r="H85" s="21"/>
      <c r="I85" s="21"/>
      <c r="J85" s="21"/>
      <c r="K85" s="21"/>
      <c r="L85" s="21"/>
      <c r="M85" s="21"/>
      <c r="N85" s="21"/>
    </row>
    <row r="86" spans="2:14" x14ac:dyDescent="0.25">
      <c r="B86" s="21"/>
      <c r="C86" s="21"/>
      <c r="D86" s="21"/>
      <c r="E86" s="21"/>
      <c r="F86" s="21"/>
      <c r="G86" s="21"/>
      <c r="H86" s="21"/>
      <c r="I86" s="21"/>
      <c r="J86" s="21"/>
      <c r="K86" s="21"/>
      <c r="L86" s="21"/>
      <c r="M86" s="21"/>
      <c r="N86" s="21"/>
    </row>
    <row r="87" spans="2:14" x14ac:dyDescent="0.25">
      <c r="B87" s="21"/>
      <c r="C87" s="21"/>
      <c r="D87" s="21"/>
      <c r="E87" s="21"/>
      <c r="F87" s="21"/>
      <c r="G87" s="21"/>
      <c r="H87" s="21"/>
      <c r="I87" s="21"/>
      <c r="J87" s="21"/>
      <c r="K87" s="21"/>
      <c r="L87" s="21"/>
      <c r="M87" s="21"/>
      <c r="N87" s="21"/>
    </row>
    <row r="88" spans="2:14" x14ac:dyDescent="0.25">
      <c r="B88" s="21"/>
      <c r="C88" s="21"/>
      <c r="D88" s="21"/>
      <c r="E88" s="21"/>
      <c r="F88" s="21"/>
      <c r="G88" s="21"/>
      <c r="H88" s="21"/>
      <c r="I88" s="21"/>
      <c r="J88" s="21"/>
      <c r="K88" s="21"/>
      <c r="L88" s="21"/>
      <c r="M88" s="21"/>
      <c r="N88" s="21"/>
    </row>
    <row r="89" spans="2:14" x14ac:dyDescent="0.25">
      <c r="B89" s="21"/>
      <c r="C89" s="21"/>
      <c r="D89" s="21"/>
      <c r="E89" s="21"/>
      <c r="F89" s="21"/>
      <c r="G89" s="21"/>
      <c r="H89" s="21"/>
      <c r="I89" s="21"/>
      <c r="J89" s="21"/>
      <c r="K89" s="21"/>
      <c r="L89" s="21"/>
      <c r="M89" s="21"/>
      <c r="N89" s="21"/>
    </row>
    <row r="90" spans="2:14" x14ac:dyDescent="0.25">
      <c r="B90" s="21"/>
      <c r="C90" s="21"/>
      <c r="D90" s="21"/>
      <c r="E90" s="21"/>
      <c r="F90" s="21"/>
      <c r="G90" s="21"/>
      <c r="H90" s="21"/>
      <c r="I90" s="21"/>
      <c r="J90" s="21"/>
      <c r="K90" s="21"/>
      <c r="L90" s="21"/>
      <c r="M90" s="21"/>
      <c r="N90" s="21"/>
    </row>
  </sheetData>
  <mergeCells count="11">
    <mergeCell ref="A1:N1"/>
    <mergeCell ref="A7:N7"/>
    <mergeCell ref="B72:N72"/>
    <mergeCell ref="A27:N27"/>
    <mergeCell ref="A3:N3"/>
    <mergeCell ref="A2:N2"/>
    <mergeCell ref="B56:N56"/>
    <mergeCell ref="A43:N43"/>
    <mergeCell ref="A24:N24"/>
    <mergeCell ref="B40:N40"/>
    <mergeCell ref="A59:N5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0"/>
  <sheetViews>
    <sheetView showGridLines="0" topLeftCell="A29" workbookViewId="0">
      <selection activeCell="P46" sqref="P46"/>
    </sheetView>
  </sheetViews>
  <sheetFormatPr baseColWidth="10" defaultColWidth="8.7109375" defaultRowHeight="15" x14ac:dyDescent="0.25"/>
  <cols>
    <col min="1" max="1" width="28" customWidth="1"/>
    <col min="2" max="14" width="12" customWidth="1"/>
    <col min="16" max="17" width="22" customWidth="1"/>
  </cols>
  <sheetData>
    <row r="1" spans="1:17" ht="33.950000000000003" customHeight="1" x14ac:dyDescent="0.25">
      <c r="A1" s="193" t="s">
        <v>282</v>
      </c>
      <c r="B1" s="136"/>
      <c r="C1" s="136"/>
      <c r="D1" s="136"/>
      <c r="E1" s="136"/>
      <c r="F1" s="136"/>
      <c r="G1" s="136"/>
      <c r="H1" s="136"/>
      <c r="I1" s="136"/>
      <c r="J1" s="136"/>
      <c r="K1" s="136"/>
      <c r="L1" s="136"/>
      <c r="M1" s="136"/>
      <c r="N1" s="136"/>
      <c r="P1" s="54" t="str">
        <f>HYPERLINK("#'00-Guide'!A1","⬅ RETOUR GUIDE")</f>
        <v>⬅ RETOUR GUIDE</v>
      </c>
      <c r="Q1" s="54" t="str">
        <f>HYPERLINK("#'Budget_Trésorerie'!A1","➡ EXERCICE SUIVANT")</f>
        <v>➡ EXERCICE SUIVANT</v>
      </c>
    </row>
    <row r="2" spans="1:17" ht="12.75" customHeight="1" x14ac:dyDescent="0.25">
      <c r="A2" s="136"/>
      <c r="B2" s="136"/>
      <c r="C2" s="136"/>
      <c r="D2" s="136"/>
      <c r="E2" s="136"/>
      <c r="F2" s="136"/>
      <c r="G2" s="136"/>
      <c r="H2" s="136"/>
      <c r="I2" s="136"/>
      <c r="J2" s="136"/>
      <c r="K2" s="136"/>
      <c r="L2" s="136"/>
      <c r="M2" s="136"/>
      <c r="N2" s="136"/>
    </row>
    <row r="3" spans="1:17" ht="15.75" customHeight="1" x14ac:dyDescent="0.25">
      <c r="A3" s="198" t="s">
        <v>283</v>
      </c>
      <c r="B3" s="162"/>
      <c r="C3" s="162"/>
      <c r="D3" s="162"/>
      <c r="E3" s="162"/>
      <c r="F3" s="162"/>
      <c r="G3" s="162"/>
      <c r="H3" s="162"/>
      <c r="I3" s="162"/>
      <c r="J3" s="162"/>
      <c r="K3" s="162"/>
      <c r="L3" s="162"/>
      <c r="M3" s="162"/>
      <c r="N3" s="202"/>
    </row>
    <row r="4" spans="1:17" ht="15" customHeight="1" x14ac:dyDescent="0.25">
      <c r="A4" s="204"/>
      <c r="B4" s="153"/>
      <c r="C4" s="153"/>
      <c r="D4" s="153"/>
      <c r="E4" s="153"/>
      <c r="F4" s="153"/>
      <c r="G4" s="153"/>
      <c r="H4" s="153"/>
      <c r="I4" s="153"/>
      <c r="J4" s="153"/>
      <c r="K4" s="153"/>
      <c r="L4" s="153"/>
      <c r="M4" s="153"/>
      <c r="N4" s="205"/>
    </row>
    <row r="5" spans="1:17" x14ac:dyDescent="0.25">
      <c r="A5" s="90"/>
      <c r="B5" s="84"/>
      <c r="C5" s="84"/>
      <c r="D5" s="84"/>
      <c r="E5" s="84"/>
      <c r="F5" s="84"/>
      <c r="G5" s="84"/>
      <c r="H5" s="84"/>
      <c r="I5" s="84"/>
      <c r="J5" s="84"/>
      <c r="K5" s="84"/>
      <c r="L5" s="84"/>
      <c r="M5" s="84"/>
      <c r="N5" s="91"/>
    </row>
    <row r="6" spans="1:17" ht="15.75" customHeight="1" x14ac:dyDescent="0.25">
      <c r="A6" s="136"/>
      <c r="B6" s="136"/>
      <c r="C6" s="136"/>
      <c r="D6" s="136"/>
      <c r="E6" s="136"/>
      <c r="F6" s="136"/>
      <c r="G6" s="136"/>
      <c r="H6" s="136"/>
      <c r="I6" s="136"/>
      <c r="J6" s="136"/>
      <c r="K6" s="136"/>
      <c r="L6" s="136"/>
      <c r="M6" s="136"/>
      <c r="N6" s="136"/>
    </row>
    <row r="7" spans="1:17" ht="18" customHeight="1" x14ac:dyDescent="0.25">
      <c r="A7" s="194" t="s">
        <v>284</v>
      </c>
      <c r="B7" s="136"/>
      <c r="C7" s="136"/>
      <c r="D7" s="136"/>
      <c r="E7" s="136"/>
      <c r="F7" s="136"/>
      <c r="G7" s="136"/>
      <c r="H7" s="136"/>
      <c r="I7" s="136"/>
      <c r="J7" s="136"/>
      <c r="K7" s="136"/>
      <c r="L7" s="136"/>
      <c r="M7" s="136"/>
      <c r="N7" s="136"/>
    </row>
    <row r="8" spans="1:17" ht="15" customHeight="1" x14ac:dyDescent="0.25">
      <c r="B8" s="21"/>
      <c r="C8" s="21"/>
      <c r="D8" s="21"/>
      <c r="E8" s="21"/>
      <c r="F8" s="21"/>
      <c r="G8" s="21"/>
      <c r="H8" s="21"/>
      <c r="I8" s="21"/>
      <c r="J8" s="21"/>
      <c r="K8" s="21"/>
      <c r="L8" s="21"/>
      <c r="M8" s="21"/>
      <c r="N8" s="21"/>
    </row>
    <row r="9" spans="1:17" ht="15" customHeight="1" x14ac:dyDescent="0.25">
      <c r="B9" s="21"/>
      <c r="C9" s="21"/>
      <c r="D9" s="21"/>
      <c r="E9" s="21"/>
      <c r="F9" s="21"/>
      <c r="G9" s="21"/>
      <c r="H9" s="21"/>
      <c r="I9" s="21"/>
      <c r="J9" s="21"/>
      <c r="K9" s="21"/>
      <c r="L9" s="21"/>
      <c r="M9" s="21"/>
      <c r="N9" s="21"/>
    </row>
    <row r="10" spans="1:17" ht="15" customHeight="1" x14ac:dyDescent="0.25">
      <c r="A10" s="55" t="s">
        <v>229</v>
      </c>
      <c r="B10" s="66" t="s">
        <v>242</v>
      </c>
      <c r="C10" s="66" t="s">
        <v>243</v>
      </c>
      <c r="D10" s="66" t="s">
        <v>244</v>
      </c>
      <c r="E10" s="66" t="s">
        <v>245</v>
      </c>
      <c r="F10" s="66" t="s">
        <v>246</v>
      </c>
      <c r="G10" s="66" t="s">
        <v>247</v>
      </c>
      <c r="H10" s="66" t="s">
        <v>248</v>
      </c>
      <c r="I10" s="66" t="s">
        <v>249</v>
      </c>
      <c r="J10" s="66" t="s">
        <v>250</v>
      </c>
      <c r="K10" s="66" t="s">
        <v>251</v>
      </c>
      <c r="L10" s="66" t="s">
        <v>252</v>
      </c>
      <c r="M10" s="66" t="s">
        <v>253</v>
      </c>
      <c r="N10" s="66" t="s">
        <v>254</v>
      </c>
    </row>
    <row r="11" spans="1:17" ht="15" customHeight="1" x14ac:dyDescent="0.25">
      <c r="A11" s="56" t="s">
        <v>285</v>
      </c>
      <c r="B11" s="68">
        <v>43505</v>
      </c>
      <c r="C11" s="68">
        <v>43505</v>
      </c>
      <c r="D11" s="68">
        <v>49438</v>
      </c>
      <c r="E11" s="68">
        <v>61868</v>
      </c>
      <c r="F11" s="68">
        <v>61868</v>
      </c>
      <c r="G11" s="68">
        <v>61868</v>
      </c>
      <c r="H11" s="68">
        <v>37290</v>
      </c>
      <c r="I11" s="68">
        <v>43505</v>
      </c>
      <c r="J11" s="68">
        <v>43505</v>
      </c>
      <c r="K11" s="68">
        <v>55652</v>
      </c>
      <c r="L11" s="68">
        <v>55652</v>
      </c>
      <c r="M11" s="68">
        <v>61868</v>
      </c>
      <c r="N11" s="69">
        <v>619522</v>
      </c>
    </row>
    <row r="12" spans="1:17" ht="15" customHeight="1" x14ac:dyDescent="0.25">
      <c r="A12" s="56" t="s">
        <v>286</v>
      </c>
      <c r="B12" s="68">
        <v>1848</v>
      </c>
      <c r="C12" s="68">
        <v>1848</v>
      </c>
      <c r="D12" s="68">
        <v>2100</v>
      </c>
      <c r="E12" s="68">
        <v>2628</v>
      </c>
      <c r="F12" s="68">
        <v>2628</v>
      </c>
      <c r="G12" s="68">
        <v>2628</v>
      </c>
      <c r="H12" s="68">
        <v>1584</v>
      </c>
      <c r="I12" s="68">
        <v>1848</v>
      </c>
      <c r="J12" s="68">
        <v>1848</v>
      </c>
      <c r="K12" s="68">
        <v>2364</v>
      </c>
      <c r="L12" s="68">
        <v>2364</v>
      </c>
      <c r="M12" s="68">
        <v>2628</v>
      </c>
      <c r="N12" s="69">
        <v>26316</v>
      </c>
    </row>
    <row r="13" spans="1:17" x14ac:dyDescent="0.25">
      <c r="A13" s="56" t="s">
        <v>287</v>
      </c>
      <c r="B13" s="68">
        <v>1232</v>
      </c>
      <c r="C13" s="68">
        <v>1232</v>
      </c>
      <c r="D13" s="68">
        <v>1400</v>
      </c>
      <c r="E13" s="68">
        <v>1752</v>
      </c>
      <c r="F13" s="68">
        <v>1752</v>
      </c>
      <c r="G13" s="68">
        <v>1752</v>
      </c>
      <c r="H13" s="68">
        <v>1056</v>
      </c>
      <c r="I13" s="68">
        <v>1232</v>
      </c>
      <c r="J13" s="68">
        <v>1232</v>
      </c>
      <c r="K13" s="68">
        <v>1576</v>
      </c>
      <c r="L13" s="68">
        <v>1576</v>
      </c>
      <c r="M13" s="68">
        <v>1752</v>
      </c>
      <c r="N13" s="69">
        <v>17544</v>
      </c>
    </row>
    <row r="14" spans="1:17" ht="15.75" customHeight="1" x14ac:dyDescent="0.25">
      <c r="A14" s="203" t="s">
        <v>288</v>
      </c>
      <c r="B14" s="136"/>
      <c r="C14" s="136"/>
      <c r="D14" s="136"/>
      <c r="E14" s="136"/>
      <c r="F14" s="136"/>
      <c r="G14" s="136"/>
      <c r="H14" s="136"/>
      <c r="I14" s="136"/>
      <c r="J14" s="136"/>
      <c r="K14" s="136"/>
      <c r="L14" s="136"/>
      <c r="M14" s="136"/>
      <c r="N14" s="136"/>
    </row>
    <row r="15" spans="1:17" ht="18" customHeight="1" x14ac:dyDescent="0.25">
      <c r="A15" s="60" t="s">
        <v>289</v>
      </c>
      <c r="B15" s="52">
        <v>46585</v>
      </c>
      <c r="C15" s="52">
        <v>46585</v>
      </c>
      <c r="D15" s="52">
        <v>52938</v>
      </c>
      <c r="E15" s="52">
        <v>66248</v>
      </c>
      <c r="F15" s="52">
        <v>66248</v>
      </c>
      <c r="G15" s="52">
        <v>66248</v>
      </c>
      <c r="H15" s="52">
        <v>39930</v>
      </c>
      <c r="I15" s="52">
        <v>46585</v>
      </c>
      <c r="J15" s="52">
        <v>46585</v>
      </c>
      <c r="K15" s="52">
        <v>59592</v>
      </c>
      <c r="L15" s="52">
        <v>59592</v>
      </c>
      <c r="M15" s="52">
        <v>66248</v>
      </c>
      <c r="N15" s="52">
        <v>663382</v>
      </c>
    </row>
    <row r="16" spans="1:17" ht="15" customHeight="1" x14ac:dyDescent="0.25">
      <c r="B16" s="21"/>
      <c r="C16" s="21"/>
      <c r="D16" s="21"/>
      <c r="E16" s="21"/>
      <c r="F16" s="21"/>
      <c r="G16" s="21"/>
      <c r="H16" s="21"/>
      <c r="I16" s="21"/>
      <c r="J16" s="21"/>
      <c r="K16" s="21"/>
      <c r="L16" s="21"/>
      <c r="M16" s="21"/>
      <c r="N16" s="21"/>
    </row>
    <row r="17" spans="1:14" ht="15" customHeight="1" x14ac:dyDescent="0.25">
      <c r="A17" s="200" t="s">
        <v>290</v>
      </c>
      <c r="B17" s="136"/>
      <c r="C17" s="136"/>
      <c r="D17" s="136"/>
      <c r="E17" s="136"/>
      <c r="F17" s="136"/>
      <c r="G17" s="136"/>
      <c r="H17" s="136"/>
      <c r="I17" s="136"/>
      <c r="J17" s="136"/>
      <c r="K17" s="136"/>
      <c r="L17" s="136"/>
      <c r="M17" s="136"/>
      <c r="N17" s="136"/>
    </row>
    <row r="18" spans="1:14" ht="15" customHeight="1" x14ac:dyDescent="0.25">
      <c r="A18" s="152"/>
      <c r="B18" s="136"/>
      <c r="C18" s="136"/>
      <c r="D18" s="136"/>
      <c r="E18" s="136"/>
      <c r="F18" s="136"/>
      <c r="G18" s="136"/>
      <c r="H18" s="136"/>
      <c r="I18" s="136"/>
      <c r="J18" s="136"/>
      <c r="K18" s="136"/>
      <c r="L18" s="136"/>
      <c r="M18" s="136"/>
      <c r="N18" s="136"/>
    </row>
    <row r="19" spans="1:14" ht="15" customHeight="1" x14ac:dyDescent="0.25">
      <c r="B19" s="21"/>
      <c r="C19" s="21"/>
      <c r="D19" s="21"/>
      <c r="E19" s="21"/>
      <c r="F19" s="21"/>
      <c r="G19" s="21"/>
      <c r="H19" s="21"/>
      <c r="I19" s="21"/>
      <c r="J19" s="21"/>
      <c r="K19" s="21"/>
      <c r="L19" s="21"/>
      <c r="M19" s="21"/>
      <c r="N19" s="21"/>
    </row>
    <row r="20" spans="1:14" ht="15" customHeight="1" x14ac:dyDescent="0.25">
      <c r="B20" s="21"/>
      <c r="C20" s="21"/>
      <c r="D20" s="21"/>
      <c r="E20" s="21"/>
      <c r="F20" s="21"/>
      <c r="G20" s="21"/>
      <c r="H20" s="21"/>
      <c r="I20" s="21"/>
      <c r="J20" s="21"/>
      <c r="K20" s="21"/>
      <c r="L20" s="21"/>
      <c r="M20" s="21"/>
      <c r="N20" s="21"/>
    </row>
    <row r="21" spans="1:14" x14ac:dyDescent="0.25">
      <c r="A21" s="194" t="s">
        <v>291</v>
      </c>
      <c r="B21" s="136"/>
      <c r="C21" s="136"/>
      <c r="D21" s="136"/>
      <c r="E21" s="136"/>
      <c r="F21" s="136"/>
      <c r="G21" s="136"/>
      <c r="H21" s="136"/>
      <c r="I21" s="136"/>
      <c r="J21" s="136"/>
      <c r="K21" s="136"/>
      <c r="L21" s="136"/>
      <c r="M21" s="136"/>
      <c r="N21" s="136"/>
    </row>
    <row r="22" spans="1:14" ht="15.75" customHeight="1" x14ac:dyDescent="0.25">
      <c r="A22" s="122" t="s">
        <v>153</v>
      </c>
      <c r="B22" s="67" t="s">
        <v>242</v>
      </c>
      <c r="C22" s="67" t="s">
        <v>243</v>
      </c>
      <c r="D22" s="67" t="s">
        <v>244</v>
      </c>
      <c r="E22" s="67" t="s">
        <v>245</v>
      </c>
      <c r="F22" s="67" t="s">
        <v>246</v>
      </c>
      <c r="G22" s="67" t="s">
        <v>247</v>
      </c>
      <c r="H22" s="67" t="s">
        <v>248</v>
      </c>
      <c r="I22" s="67" t="s">
        <v>249</v>
      </c>
      <c r="J22" s="67" t="s">
        <v>250</v>
      </c>
      <c r="K22" s="67" t="s">
        <v>251</v>
      </c>
      <c r="L22" s="67" t="s">
        <v>252</v>
      </c>
      <c r="M22" s="67" t="s">
        <v>253</v>
      </c>
      <c r="N22" s="67" t="s">
        <v>254</v>
      </c>
    </row>
    <row r="23" spans="1:14" ht="18" customHeight="1" x14ac:dyDescent="0.25">
      <c r="A23" s="59" t="s">
        <v>285</v>
      </c>
      <c r="B23" s="126"/>
      <c r="C23" s="126"/>
      <c r="D23" s="126"/>
      <c r="E23" s="126"/>
      <c r="F23" s="126"/>
      <c r="G23" s="126"/>
      <c r="H23" s="126"/>
      <c r="I23" s="126"/>
      <c r="J23" s="126"/>
      <c r="K23" s="126"/>
      <c r="L23" s="126"/>
      <c r="M23" s="126"/>
      <c r="N23" s="126"/>
    </row>
    <row r="24" spans="1:14" ht="15" customHeight="1" x14ac:dyDescent="0.25">
      <c r="A24" s="59" t="s">
        <v>286</v>
      </c>
      <c r="B24" s="126"/>
      <c r="C24" s="126"/>
      <c r="D24" s="126"/>
      <c r="E24" s="126"/>
      <c r="F24" s="126"/>
      <c r="G24" s="126"/>
      <c r="H24" s="126"/>
      <c r="I24" s="126"/>
      <c r="J24" s="126"/>
      <c r="K24" s="126"/>
      <c r="L24" s="126"/>
      <c r="M24" s="126"/>
      <c r="N24" s="126"/>
    </row>
    <row r="25" spans="1:14" ht="15" customHeight="1" x14ac:dyDescent="0.25">
      <c r="A25" s="59" t="s">
        <v>287</v>
      </c>
      <c r="B25" s="126"/>
      <c r="C25" s="126"/>
      <c r="D25" s="126"/>
      <c r="E25" s="126"/>
      <c r="F25" s="126"/>
      <c r="G25" s="126"/>
      <c r="H25" s="126"/>
      <c r="I25" s="126"/>
      <c r="J25" s="126"/>
      <c r="K25" s="126"/>
      <c r="L25" s="126"/>
      <c r="M25" s="126"/>
      <c r="N25" s="126"/>
    </row>
    <row r="26" spans="1:14" ht="15" customHeight="1" x14ac:dyDescent="0.25">
      <c r="A26" s="59" t="s">
        <v>292</v>
      </c>
      <c r="B26" s="126"/>
      <c r="C26" s="126"/>
      <c r="D26" s="126"/>
      <c r="E26" s="126"/>
      <c r="F26" s="126"/>
      <c r="G26" s="126"/>
      <c r="H26" s="126"/>
      <c r="I26" s="126"/>
      <c r="J26" s="126"/>
      <c r="K26" s="126"/>
      <c r="L26" s="126"/>
      <c r="M26" s="126"/>
      <c r="N26" s="126"/>
    </row>
    <row r="27" spans="1:14" ht="15" customHeight="1" x14ac:dyDescent="0.25">
      <c r="A27" s="59" t="s">
        <v>289</v>
      </c>
      <c r="B27" s="126"/>
      <c r="C27" s="126"/>
      <c r="D27" s="126"/>
      <c r="E27" s="126"/>
      <c r="F27" s="126"/>
      <c r="G27" s="126"/>
      <c r="H27" s="126"/>
      <c r="I27" s="126"/>
      <c r="J27" s="126"/>
      <c r="K27" s="126"/>
      <c r="L27" s="126"/>
      <c r="M27" s="126"/>
      <c r="N27" s="126"/>
    </row>
    <row r="28" spans="1:14" ht="44.1" customHeight="1" x14ac:dyDescent="0.25">
      <c r="A28" s="59" t="s">
        <v>256</v>
      </c>
      <c r="B28" s="199"/>
      <c r="C28" s="201"/>
      <c r="D28" s="201"/>
      <c r="E28" s="201"/>
      <c r="F28" s="201"/>
      <c r="G28" s="201"/>
      <c r="H28" s="201"/>
      <c r="I28" s="201"/>
      <c r="J28" s="201"/>
      <c r="K28" s="201"/>
      <c r="L28" s="201"/>
      <c r="M28" s="201"/>
      <c r="N28" s="201"/>
    </row>
    <row r="29" spans="1:14" x14ac:dyDescent="0.25">
      <c r="B29" s="21"/>
      <c r="C29" s="21"/>
      <c r="D29" s="21"/>
      <c r="E29" s="21"/>
      <c r="F29" s="21"/>
      <c r="G29" s="21"/>
      <c r="H29" s="21"/>
      <c r="I29" s="21"/>
      <c r="J29" s="21"/>
      <c r="K29" s="21"/>
      <c r="L29" s="21"/>
      <c r="M29" s="21"/>
      <c r="N29" s="21"/>
    </row>
    <row r="30" spans="1:14" ht="15.75" customHeight="1" x14ac:dyDescent="0.25">
      <c r="A30" s="136"/>
      <c r="B30" s="136"/>
      <c r="C30" s="136"/>
      <c r="D30" s="136"/>
      <c r="E30" s="136"/>
      <c r="F30" s="136"/>
      <c r="G30" s="136"/>
      <c r="H30" s="136"/>
      <c r="I30" s="136"/>
      <c r="J30" s="136"/>
      <c r="K30" s="136"/>
      <c r="L30" s="136"/>
      <c r="M30" s="136"/>
      <c r="N30" s="136"/>
    </row>
    <row r="31" spans="1:14" ht="18" customHeight="1" x14ac:dyDescent="0.25">
      <c r="A31" s="136"/>
      <c r="B31" s="136"/>
      <c r="C31" s="136"/>
      <c r="D31" s="136"/>
      <c r="E31" s="136"/>
      <c r="F31" s="136"/>
      <c r="G31" s="136"/>
      <c r="H31" s="136"/>
      <c r="I31" s="136"/>
      <c r="J31" s="136"/>
      <c r="K31" s="136"/>
      <c r="L31" s="136"/>
      <c r="M31" s="136"/>
      <c r="N31" s="136"/>
    </row>
    <row r="32" spans="1:14" ht="15" customHeight="1" x14ac:dyDescent="0.25">
      <c r="A32" s="194" t="s">
        <v>293</v>
      </c>
      <c r="B32" s="136"/>
      <c r="C32" s="136"/>
      <c r="D32" s="136"/>
      <c r="E32" s="136"/>
      <c r="F32" s="136"/>
      <c r="G32" s="136"/>
      <c r="H32" s="136"/>
      <c r="I32" s="136"/>
      <c r="J32" s="136"/>
      <c r="K32" s="136"/>
      <c r="L32" s="136"/>
      <c r="M32" s="136"/>
      <c r="N32" s="136"/>
    </row>
    <row r="33" spans="1:14" ht="15" customHeight="1" x14ac:dyDescent="0.25">
      <c r="A33" s="54" t="s">
        <v>153</v>
      </c>
      <c r="B33" s="67" t="s">
        <v>242</v>
      </c>
      <c r="C33" s="67" t="s">
        <v>243</v>
      </c>
      <c r="D33" s="67" t="s">
        <v>244</v>
      </c>
      <c r="E33" s="67" t="s">
        <v>245</v>
      </c>
      <c r="F33" s="67" t="s">
        <v>246</v>
      </c>
      <c r="G33" s="67" t="s">
        <v>247</v>
      </c>
      <c r="H33" s="67" t="s">
        <v>248</v>
      </c>
      <c r="I33" s="67" t="s">
        <v>249</v>
      </c>
      <c r="J33" s="67" t="s">
        <v>250</v>
      </c>
      <c r="K33" s="67" t="s">
        <v>251</v>
      </c>
      <c r="L33" s="67" t="s">
        <v>252</v>
      </c>
      <c r="M33" s="67" t="s">
        <v>253</v>
      </c>
      <c r="N33" s="67" t="s">
        <v>254</v>
      </c>
    </row>
    <row r="34" spans="1:14" ht="15" customHeight="1" x14ac:dyDescent="0.25">
      <c r="A34" s="59" t="s">
        <v>285</v>
      </c>
      <c r="B34" s="126"/>
      <c r="C34" s="126"/>
      <c r="D34" s="126"/>
      <c r="E34" s="126"/>
      <c r="F34" s="126"/>
      <c r="G34" s="126"/>
      <c r="H34" s="126"/>
      <c r="I34" s="126"/>
      <c r="J34" s="126"/>
      <c r="K34" s="126"/>
      <c r="L34" s="126"/>
      <c r="M34" s="126"/>
      <c r="N34" s="126"/>
    </row>
    <row r="35" spans="1:14" ht="15" customHeight="1" x14ac:dyDescent="0.25">
      <c r="A35" s="59" t="s">
        <v>286</v>
      </c>
      <c r="B35" s="126"/>
      <c r="C35" s="126"/>
      <c r="D35" s="126"/>
      <c r="E35" s="126"/>
      <c r="F35" s="126"/>
      <c r="G35" s="126"/>
      <c r="H35" s="126"/>
      <c r="I35" s="126"/>
      <c r="J35" s="126"/>
      <c r="K35" s="126"/>
      <c r="L35" s="126"/>
      <c r="M35" s="126"/>
      <c r="N35" s="126"/>
    </row>
    <row r="36" spans="1:14" ht="15" customHeight="1" x14ac:dyDescent="0.25">
      <c r="A36" s="59" t="s">
        <v>287</v>
      </c>
      <c r="B36" s="126"/>
      <c r="C36" s="126"/>
      <c r="D36" s="126"/>
      <c r="E36" s="126"/>
      <c r="F36" s="126"/>
      <c r="G36" s="126"/>
      <c r="H36" s="126"/>
      <c r="I36" s="126"/>
      <c r="J36" s="126"/>
      <c r="K36" s="126"/>
      <c r="L36" s="126"/>
      <c r="M36" s="126"/>
      <c r="N36" s="126"/>
    </row>
    <row r="37" spans="1:14" x14ac:dyDescent="0.25">
      <c r="A37" s="59" t="s">
        <v>292</v>
      </c>
      <c r="B37" s="126"/>
      <c r="C37" s="126"/>
      <c r="D37" s="126"/>
      <c r="E37" s="126"/>
      <c r="F37" s="126"/>
      <c r="G37" s="126"/>
      <c r="H37" s="126"/>
      <c r="I37" s="126"/>
      <c r="J37" s="126"/>
      <c r="K37" s="126"/>
      <c r="L37" s="126"/>
      <c r="M37" s="126"/>
      <c r="N37" s="126"/>
    </row>
    <row r="38" spans="1:14" ht="30" x14ac:dyDescent="0.25">
      <c r="A38" s="59" t="s">
        <v>289</v>
      </c>
      <c r="B38" s="126"/>
      <c r="C38" s="126"/>
      <c r="D38" s="126"/>
      <c r="E38" s="126"/>
      <c r="F38" s="126"/>
      <c r="G38" s="126"/>
      <c r="H38" s="126"/>
      <c r="I38" s="126"/>
      <c r="J38" s="126"/>
      <c r="K38" s="126"/>
      <c r="L38" s="126"/>
      <c r="M38" s="126"/>
      <c r="N38" s="126"/>
    </row>
    <row r="39" spans="1:14" ht="44.1" customHeight="1" x14ac:dyDescent="0.25">
      <c r="A39" s="59" t="s">
        <v>256</v>
      </c>
      <c r="B39" s="199"/>
      <c r="C39" s="201"/>
      <c r="D39" s="201"/>
      <c r="E39" s="201"/>
      <c r="F39" s="201"/>
      <c r="G39" s="201"/>
      <c r="H39" s="201"/>
      <c r="I39" s="201"/>
      <c r="J39" s="201"/>
      <c r="K39" s="201"/>
      <c r="L39" s="201"/>
      <c r="M39" s="201"/>
      <c r="N39" s="201"/>
    </row>
    <row r="40" spans="1:14" x14ac:dyDescent="0.25">
      <c r="B40" s="21"/>
      <c r="C40" s="21"/>
      <c r="D40" s="21"/>
      <c r="E40" s="21"/>
      <c r="F40" s="21"/>
      <c r="G40" s="21"/>
      <c r="H40" s="21"/>
      <c r="I40" s="21"/>
      <c r="J40" s="21"/>
      <c r="K40" s="21"/>
      <c r="L40" s="21"/>
      <c r="M40" s="21"/>
      <c r="N40" s="21"/>
    </row>
    <row r="41" spans="1:14" x14ac:dyDescent="0.25">
      <c r="B41" s="21"/>
      <c r="C41" s="21"/>
      <c r="D41" s="21"/>
      <c r="E41" s="21"/>
      <c r="F41" s="21"/>
      <c r="G41" s="21"/>
      <c r="H41" s="21"/>
      <c r="I41" s="21"/>
      <c r="J41" s="21"/>
      <c r="K41" s="21"/>
      <c r="L41" s="21"/>
      <c r="M41" s="21"/>
      <c r="N41" s="21"/>
    </row>
    <row r="42" spans="1:14" x14ac:dyDescent="0.25">
      <c r="B42" s="21"/>
      <c r="C42" s="21"/>
      <c r="D42" s="21"/>
      <c r="E42" s="21"/>
      <c r="F42" s="21"/>
      <c r="G42" s="21"/>
      <c r="H42" s="21"/>
      <c r="I42" s="21"/>
      <c r="J42" s="21"/>
      <c r="K42" s="21"/>
      <c r="L42" s="21"/>
      <c r="M42" s="21"/>
      <c r="N42" s="21"/>
    </row>
    <row r="43" spans="1:14" x14ac:dyDescent="0.25">
      <c r="A43" s="194" t="s">
        <v>294</v>
      </c>
      <c r="B43" s="136"/>
      <c r="C43" s="136"/>
      <c r="D43" s="136"/>
      <c r="E43" s="136"/>
      <c r="F43" s="136"/>
      <c r="G43" s="136"/>
      <c r="H43" s="136"/>
      <c r="I43" s="136"/>
      <c r="J43" s="136"/>
      <c r="K43" s="136"/>
      <c r="L43" s="136"/>
      <c r="M43" s="136"/>
      <c r="N43" s="136"/>
    </row>
    <row r="44" spans="1:14" x14ac:dyDescent="0.25">
      <c r="A44" s="54" t="s">
        <v>153</v>
      </c>
      <c r="B44" s="67" t="s">
        <v>242</v>
      </c>
      <c r="C44" s="67" t="s">
        <v>243</v>
      </c>
      <c r="D44" s="67" t="s">
        <v>244</v>
      </c>
      <c r="E44" s="67" t="s">
        <v>245</v>
      </c>
      <c r="F44" s="67" t="s">
        <v>246</v>
      </c>
      <c r="G44" s="67" t="s">
        <v>247</v>
      </c>
      <c r="H44" s="67" t="s">
        <v>248</v>
      </c>
      <c r="I44" s="67" t="s">
        <v>249</v>
      </c>
      <c r="J44" s="67" t="s">
        <v>250</v>
      </c>
      <c r="K44" s="67" t="s">
        <v>251</v>
      </c>
      <c r="L44" s="67" t="s">
        <v>252</v>
      </c>
      <c r="M44" s="67" t="s">
        <v>253</v>
      </c>
      <c r="N44" s="67" t="s">
        <v>254</v>
      </c>
    </row>
    <row r="45" spans="1:14" ht="15" customHeight="1" x14ac:dyDescent="0.25">
      <c r="A45" s="97" t="s">
        <v>285</v>
      </c>
      <c r="B45" s="126"/>
      <c r="C45" s="126"/>
      <c r="D45" s="126"/>
      <c r="E45" s="126"/>
      <c r="F45" s="126"/>
      <c r="G45" s="126"/>
      <c r="H45" s="126"/>
      <c r="I45" s="126"/>
      <c r="J45" s="126"/>
      <c r="K45" s="126"/>
      <c r="L45" s="126"/>
      <c r="M45" s="126"/>
      <c r="N45" s="126"/>
    </row>
    <row r="46" spans="1:14" x14ac:dyDescent="0.25">
      <c r="A46" s="59" t="s">
        <v>286</v>
      </c>
      <c r="B46" s="126"/>
      <c r="C46" s="126"/>
      <c r="D46" s="126"/>
      <c r="E46" s="126"/>
      <c r="F46" s="126"/>
      <c r="G46" s="126"/>
      <c r="H46" s="126"/>
      <c r="I46" s="126"/>
      <c r="J46" s="126"/>
      <c r="K46" s="126"/>
      <c r="L46" s="126"/>
      <c r="M46" s="126"/>
      <c r="N46" s="126"/>
    </row>
    <row r="47" spans="1:14" x14ac:dyDescent="0.25">
      <c r="A47" s="59" t="s">
        <v>287</v>
      </c>
      <c r="B47" s="126"/>
      <c r="C47" s="126"/>
      <c r="D47" s="126"/>
      <c r="E47" s="126"/>
      <c r="F47" s="126"/>
      <c r="G47" s="126"/>
      <c r="H47" s="126"/>
      <c r="I47" s="126"/>
      <c r="J47" s="126"/>
      <c r="K47" s="126"/>
      <c r="L47" s="126"/>
      <c r="M47" s="126"/>
      <c r="N47" s="126"/>
    </row>
    <row r="48" spans="1:14" x14ac:dyDescent="0.25">
      <c r="A48" s="59" t="s">
        <v>292</v>
      </c>
      <c r="B48" s="126"/>
      <c r="C48" s="126"/>
      <c r="D48" s="126"/>
      <c r="E48" s="126"/>
      <c r="F48" s="126"/>
      <c r="G48" s="126"/>
      <c r="H48" s="126"/>
      <c r="I48" s="126"/>
      <c r="J48" s="126"/>
      <c r="K48" s="126"/>
      <c r="L48" s="126"/>
      <c r="M48" s="126"/>
      <c r="N48" s="126"/>
    </row>
    <row r="49" spans="1:14" ht="30" x14ac:dyDescent="0.25">
      <c r="A49" s="59" t="s">
        <v>289</v>
      </c>
      <c r="B49" s="126"/>
      <c r="C49" s="126"/>
      <c r="D49" s="126"/>
      <c r="E49" s="126"/>
      <c r="F49" s="126"/>
      <c r="G49" s="126"/>
      <c r="H49" s="126"/>
      <c r="I49" s="126"/>
      <c r="J49" s="126"/>
      <c r="K49" s="126"/>
      <c r="L49" s="126"/>
      <c r="M49" s="126"/>
      <c r="N49" s="126"/>
    </row>
    <row r="50" spans="1:14" ht="44.1" customHeight="1" x14ac:dyDescent="0.25">
      <c r="A50" s="59" t="s">
        <v>256</v>
      </c>
      <c r="B50" s="199"/>
      <c r="C50" s="201"/>
      <c r="D50" s="201"/>
      <c r="E50" s="201"/>
      <c r="F50" s="201"/>
      <c r="G50" s="201"/>
      <c r="H50" s="201"/>
      <c r="I50" s="201"/>
      <c r="J50" s="201"/>
      <c r="K50" s="201"/>
      <c r="L50" s="201"/>
      <c r="M50" s="201"/>
      <c r="N50" s="201"/>
    </row>
    <row r="51" spans="1:14" x14ac:dyDescent="0.25">
      <c r="B51" s="21"/>
      <c r="C51" s="21"/>
      <c r="D51" s="21"/>
      <c r="E51" s="21"/>
      <c r="F51" s="21"/>
      <c r="G51" s="21"/>
      <c r="H51" s="21"/>
      <c r="I51" s="21"/>
      <c r="J51" s="21"/>
      <c r="K51" s="21"/>
      <c r="L51" s="21"/>
      <c r="M51" s="21"/>
      <c r="N51" s="21"/>
    </row>
    <row r="52" spans="1:14" x14ac:dyDescent="0.25">
      <c r="B52" s="21"/>
      <c r="C52" s="21"/>
      <c r="D52" s="21"/>
      <c r="E52" s="21"/>
      <c r="F52" s="21"/>
      <c r="G52" s="21"/>
      <c r="H52" s="21"/>
      <c r="I52" s="21"/>
      <c r="J52" s="21"/>
      <c r="K52" s="21"/>
      <c r="L52" s="21"/>
      <c r="M52" s="21"/>
      <c r="N52" s="21"/>
    </row>
    <row r="53" spans="1:14" x14ac:dyDescent="0.25">
      <c r="B53" s="21"/>
      <c r="C53" s="21"/>
      <c r="D53" s="21"/>
      <c r="E53" s="21"/>
      <c r="F53" s="21"/>
      <c r="G53" s="21"/>
      <c r="H53" s="21"/>
      <c r="I53" s="21"/>
      <c r="J53" s="21"/>
      <c r="K53" s="21"/>
      <c r="L53" s="21"/>
      <c r="M53" s="21"/>
      <c r="N53" s="21"/>
    </row>
    <row r="54" spans="1:14" x14ac:dyDescent="0.25">
      <c r="B54" s="21"/>
      <c r="C54" s="21"/>
      <c r="D54" s="21"/>
      <c r="E54" s="21"/>
      <c r="F54" s="21"/>
      <c r="G54" s="21"/>
      <c r="H54" s="21"/>
      <c r="I54" s="21"/>
      <c r="J54" s="21"/>
      <c r="K54" s="21"/>
      <c r="L54" s="21"/>
      <c r="M54" s="21"/>
      <c r="N54" s="21"/>
    </row>
    <row r="55" spans="1:14" x14ac:dyDescent="0.25">
      <c r="B55" s="21"/>
      <c r="C55" s="21"/>
      <c r="D55" s="21"/>
      <c r="E55" s="21"/>
      <c r="F55" s="21"/>
      <c r="G55" s="21"/>
      <c r="H55" s="21"/>
      <c r="I55" s="21"/>
      <c r="J55" s="21"/>
      <c r="K55" s="21"/>
      <c r="L55" s="21"/>
      <c r="M55" s="21"/>
      <c r="N55" s="21"/>
    </row>
    <row r="56" spans="1:14" x14ac:dyDescent="0.25">
      <c r="B56" s="21"/>
      <c r="C56" s="21"/>
      <c r="D56" s="21"/>
      <c r="E56" s="21"/>
      <c r="F56" s="21"/>
      <c r="G56" s="21"/>
      <c r="H56" s="21"/>
      <c r="I56" s="21"/>
      <c r="J56" s="21"/>
      <c r="K56" s="21"/>
      <c r="L56" s="21"/>
      <c r="M56" s="21"/>
      <c r="N56" s="21"/>
    </row>
    <row r="57" spans="1:14" x14ac:dyDescent="0.25">
      <c r="B57" s="21"/>
      <c r="C57" s="21"/>
      <c r="D57" s="21"/>
      <c r="E57" s="21"/>
      <c r="F57" s="21"/>
      <c r="G57" s="21"/>
      <c r="H57" s="21"/>
      <c r="I57" s="21"/>
      <c r="J57" s="21"/>
      <c r="K57" s="21"/>
      <c r="L57" s="21"/>
      <c r="M57" s="21"/>
      <c r="N57" s="21"/>
    </row>
    <row r="58" spans="1:14" x14ac:dyDescent="0.25">
      <c r="B58" s="21"/>
      <c r="C58" s="21"/>
      <c r="D58" s="21"/>
      <c r="E58" s="21"/>
      <c r="F58" s="21"/>
      <c r="G58" s="21"/>
      <c r="H58" s="21"/>
      <c r="I58" s="21"/>
      <c r="J58" s="21"/>
      <c r="K58" s="21"/>
      <c r="L58" s="21"/>
      <c r="M58" s="21"/>
      <c r="N58" s="21"/>
    </row>
    <row r="59" spans="1:14" x14ac:dyDescent="0.25">
      <c r="B59" s="21"/>
      <c r="C59" s="21"/>
      <c r="D59" s="21"/>
      <c r="E59" s="21"/>
      <c r="F59" s="21"/>
      <c r="G59" s="21"/>
      <c r="H59" s="21"/>
      <c r="I59" s="21"/>
      <c r="J59" s="21"/>
      <c r="K59" s="21"/>
      <c r="L59" s="21"/>
      <c r="M59" s="21"/>
      <c r="N59" s="21"/>
    </row>
    <row r="60" spans="1:14" x14ac:dyDescent="0.25">
      <c r="B60" s="21"/>
      <c r="C60" s="21"/>
      <c r="D60" s="21"/>
      <c r="E60" s="21"/>
      <c r="F60" s="21"/>
      <c r="G60" s="21"/>
      <c r="H60" s="21"/>
      <c r="I60" s="21"/>
      <c r="J60" s="21"/>
      <c r="K60" s="21"/>
      <c r="L60" s="21"/>
      <c r="M60" s="21"/>
      <c r="N60" s="21"/>
    </row>
    <row r="61" spans="1:14" x14ac:dyDescent="0.25">
      <c r="B61" s="21"/>
      <c r="C61" s="21"/>
      <c r="D61" s="21"/>
      <c r="E61" s="21"/>
      <c r="F61" s="21"/>
      <c r="G61" s="21"/>
      <c r="H61" s="21"/>
      <c r="I61" s="21"/>
      <c r="J61" s="21"/>
      <c r="K61" s="21"/>
      <c r="L61" s="21"/>
      <c r="M61" s="21"/>
      <c r="N61" s="21"/>
    </row>
    <row r="62" spans="1:14" x14ac:dyDescent="0.25">
      <c r="B62" s="21"/>
      <c r="C62" s="21"/>
      <c r="D62" s="21"/>
      <c r="E62" s="21"/>
      <c r="F62" s="21"/>
      <c r="G62" s="21"/>
      <c r="H62" s="21"/>
      <c r="I62" s="21"/>
      <c r="J62" s="21"/>
      <c r="K62" s="21"/>
      <c r="L62" s="21"/>
      <c r="M62" s="21"/>
      <c r="N62" s="21"/>
    </row>
    <row r="63" spans="1:14" x14ac:dyDescent="0.25">
      <c r="B63" s="21"/>
      <c r="C63" s="21"/>
      <c r="D63" s="21"/>
      <c r="E63" s="21"/>
      <c r="F63" s="21"/>
      <c r="G63" s="21"/>
      <c r="H63" s="21"/>
      <c r="I63" s="21"/>
      <c r="J63" s="21"/>
      <c r="K63" s="21"/>
      <c r="L63" s="21"/>
      <c r="M63" s="21"/>
      <c r="N63" s="21"/>
    </row>
    <row r="64" spans="1:14" x14ac:dyDescent="0.25">
      <c r="B64" s="21"/>
      <c r="C64" s="21"/>
      <c r="D64" s="21"/>
      <c r="E64" s="21"/>
      <c r="F64" s="21"/>
      <c r="G64" s="21"/>
      <c r="H64" s="21"/>
      <c r="I64" s="21"/>
      <c r="J64" s="21"/>
      <c r="K64" s="21"/>
      <c r="L64" s="21"/>
      <c r="M64" s="21"/>
      <c r="N64" s="21"/>
    </row>
    <row r="65" spans="2:14" x14ac:dyDescent="0.25">
      <c r="B65" s="21"/>
      <c r="C65" s="21"/>
      <c r="D65" s="21"/>
      <c r="E65" s="21"/>
      <c r="F65" s="21"/>
      <c r="G65" s="21"/>
      <c r="H65" s="21"/>
      <c r="I65" s="21"/>
      <c r="J65" s="21"/>
      <c r="K65" s="21"/>
      <c r="L65" s="21"/>
      <c r="M65" s="21"/>
      <c r="N65" s="21"/>
    </row>
    <row r="66" spans="2:14" x14ac:dyDescent="0.25">
      <c r="B66" s="21"/>
      <c r="C66" s="21"/>
      <c r="D66" s="21"/>
      <c r="E66" s="21"/>
      <c r="F66" s="21"/>
      <c r="G66" s="21"/>
      <c r="H66" s="21"/>
      <c r="I66" s="21"/>
      <c r="J66" s="21"/>
      <c r="K66" s="21"/>
      <c r="L66" s="21"/>
      <c r="M66" s="21"/>
      <c r="N66" s="21"/>
    </row>
    <row r="67" spans="2:14" x14ac:dyDescent="0.25">
      <c r="B67" s="21"/>
      <c r="C67" s="21"/>
      <c r="D67" s="21"/>
      <c r="E67" s="21"/>
      <c r="F67" s="21"/>
      <c r="G67" s="21"/>
      <c r="H67" s="21"/>
      <c r="I67" s="21"/>
      <c r="J67" s="21"/>
      <c r="K67" s="21"/>
      <c r="L67" s="21"/>
      <c r="M67" s="21"/>
      <c r="N67" s="21"/>
    </row>
    <row r="68" spans="2:14" x14ac:dyDescent="0.25">
      <c r="B68" s="21"/>
      <c r="C68" s="21"/>
      <c r="D68" s="21"/>
      <c r="E68" s="21"/>
      <c r="F68" s="21"/>
      <c r="G68" s="21"/>
      <c r="H68" s="21"/>
      <c r="I68" s="21"/>
      <c r="J68" s="21"/>
      <c r="K68" s="21"/>
      <c r="L68" s="21"/>
      <c r="M68" s="21"/>
      <c r="N68" s="21"/>
    </row>
    <row r="69" spans="2:14" x14ac:dyDescent="0.25">
      <c r="B69" s="21"/>
      <c r="C69" s="21"/>
      <c r="D69" s="21"/>
      <c r="E69" s="21"/>
      <c r="F69" s="21"/>
      <c r="G69" s="21"/>
      <c r="H69" s="21"/>
      <c r="I69" s="21"/>
      <c r="J69" s="21"/>
      <c r="K69" s="21"/>
      <c r="L69" s="21"/>
      <c r="M69" s="21"/>
      <c r="N69" s="21"/>
    </row>
    <row r="70" spans="2:14" x14ac:dyDescent="0.25">
      <c r="B70" s="21"/>
      <c r="C70" s="21"/>
      <c r="D70" s="21"/>
      <c r="E70" s="21"/>
      <c r="F70" s="21"/>
      <c r="G70" s="21"/>
      <c r="H70" s="21"/>
      <c r="I70" s="21"/>
      <c r="J70" s="21"/>
      <c r="K70" s="21"/>
      <c r="L70" s="21"/>
      <c r="M70" s="21"/>
      <c r="N70" s="21"/>
    </row>
    <row r="71" spans="2:14" x14ac:dyDescent="0.25">
      <c r="B71" s="21"/>
      <c r="C71" s="21"/>
      <c r="D71" s="21"/>
      <c r="E71" s="21"/>
      <c r="F71" s="21"/>
      <c r="G71" s="21"/>
      <c r="H71" s="21"/>
      <c r="I71" s="21"/>
      <c r="J71" s="21"/>
      <c r="K71" s="21"/>
      <c r="L71" s="21"/>
      <c r="M71" s="21"/>
      <c r="N71" s="21"/>
    </row>
    <row r="72" spans="2:14" x14ac:dyDescent="0.25">
      <c r="B72" s="21"/>
      <c r="C72" s="21"/>
      <c r="D72" s="21"/>
      <c r="E72" s="21"/>
      <c r="F72" s="21"/>
      <c r="G72" s="21"/>
      <c r="H72" s="21"/>
      <c r="I72" s="21"/>
      <c r="J72" s="21"/>
      <c r="K72" s="21"/>
      <c r="L72" s="21"/>
      <c r="M72" s="21"/>
      <c r="N72" s="21"/>
    </row>
    <row r="73" spans="2:14" x14ac:dyDescent="0.25">
      <c r="B73" s="21"/>
      <c r="C73" s="21"/>
      <c r="D73" s="21"/>
      <c r="E73" s="21"/>
      <c r="F73" s="21"/>
      <c r="G73" s="21"/>
      <c r="H73" s="21"/>
      <c r="I73" s="21"/>
      <c r="J73" s="21"/>
      <c r="K73" s="21"/>
      <c r="L73" s="21"/>
      <c r="M73" s="21"/>
      <c r="N73" s="21"/>
    </row>
    <row r="74" spans="2:14" x14ac:dyDescent="0.25">
      <c r="B74" s="21"/>
      <c r="C74" s="21"/>
      <c r="D74" s="21"/>
      <c r="E74" s="21"/>
      <c r="F74" s="21"/>
      <c r="G74" s="21"/>
      <c r="H74" s="21"/>
      <c r="I74" s="21"/>
      <c r="J74" s="21"/>
      <c r="K74" s="21"/>
      <c r="L74" s="21"/>
      <c r="M74" s="21"/>
      <c r="N74" s="21"/>
    </row>
    <row r="75" spans="2:14" x14ac:dyDescent="0.25">
      <c r="B75" s="21"/>
      <c r="C75" s="21"/>
      <c r="D75" s="21"/>
      <c r="E75" s="21"/>
      <c r="F75" s="21"/>
      <c r="G75" s="21"/>
      <c r="H75" s="21"/>
      <c r="I75" s="21"/>
      <c r="J75" s="21"/>
      <c r="K75" s="21"/>
      <c r="L75" s="21"/>
      <c r="M75" s="21"/>
      <c r="N75" s="21"/>
    </row>
    <row r="76" spans="2:14" x14ac:dyDescent="0.25">
      <c r="B76" s="21"/>
      <c r="C76" s="21"/>
      <c r="D76" s="21"/>
      <c r="E76" s="21"/>
      <c r="F76" s="21"/>
      <c r="G76" s="21"/>
      <c r="H76" s="21"/>
      <c r="I76" s="21"/>
      <c r="J76" s="21"/>
      <c r="K76" s="21"/>
      <c r="L76" s="21"/>
      <c r="M76" s="21"/>
      <c r="N76" s="21"/>
    </row>
    <row r="77" spans="2:14" x14ac:dyDescent="0.25">
      <c r="B77" s="21"/>
      <c r="C77" s="21"/>
      <c r="D77" s="21"/>
      <c r="E77" s="21"/>
      <c r="F77" s="21"/>
      <c r="G77" s="21"/>
      <c r="H77" s="21"/>
      <c r="I77" s="21"/>
      <c r="J77" s="21"/>
      <c r="K77" s="21"/>
      <c r="L77" s="21"/>
      <c r="M77" s="21"/>
      <c r="N77" s="21"/>
    </row>
    <row r="78" spans="2:14" x14ac:dyDescent="0.25">
      <c r="B78" s="21"/>
      <c r="C78" s="21"/>
      <c r="D78" s="21"/>
      <c r="E78" s="21"/>
      <c r="F78" s="21"/>
      <c r="G78" s="21"/>
      <c r="H78" s="21"/>
      <c r="I78" s="21"/>
      <c r="J78" s="21"/>
      <c r="K78" s="21"/>
      <c r="L78" s="21"/>
      <c r="M78" s="21"/>
      <c r="N78" s="21"/>
    </row>
    <row r="79" spans="2:14" x14ac:dyDescent="0.25">
      <c r="B79" s="21"/>
      <c r="C79" s="21"/>
      <c r="D79" s="21"/>
      <c r="E79" s="21"/>
      <c r="F79" s="21"/>
      <c r="G79" s="21"/>
      <c r="H79" s="21"/>
      <c r="I79" s="21"/>
      <c r="J79" s="21"/>
      <c r="K79" s="21"/>
      <c r="L79" s="21"/>
      <c r="M79" s="21"/>
      <c r="N79" s="21"/>
    </row>
    <row r="80" spans="2:14" x14ac:dyDescent="0.25">
      <c r="B80" s="21"/>
      <c r="C80" s="21"/>
      <c r="D80" s="21"/>
      <c r="E80" s="21"/>
      <c r="F80" s="21"/>
      <c r="G80" s="21"/>
      <c r="H80" s="21"/>
      <c r="I80" s="21"/>
      <c r="J80" s="21"/>
      <c r="K80" s="21"/>
      <c r="L80" s="21"/>
      <c r="M80" s="21"/>
      <c r="N80" s="21"/>
    </row>
    <row r="81" spans="2:14" x14ac:dyDescent="0.25">
      <c r="B81" s="21"/>
      <c r="C81" s="21"/>
      <c r="D81" s="21"/>
      <c r="E81" s="21"/>
      <c r="F81" s="21"/>
      <c r="G81" s="21"/>
      <c r="H81" s="21"/>
      <c r="I81" s="21"/>
      <c r="J81" s="21"/>
      <c r="K81" s="21"/>
      <c r="L81" s="21"/>
      <c r="M81" s="21"/>
      <c r="N81" s="21"/>
    </row>
    <row r="82" spans="2:14" x14ac:dyDescent="0.25">
      <c r="B82" s="21"/>
      <c r="C82" s="21"/>
      <c r="D82" s="21"/>
      <c r="E82" s="21"/>
      <c r="F82" s="21"/>
      <c r="G82" s="21"/>
      <c r="H82" s="21"/>
      <c r="I82" s="21"/>
      <c r="J82" s="21"/>
      <c r="K82" s="21"/>
      <c r="L82" s="21"/>
      <c r="M82" s="21"/>
      <c r="N82" s="21"/>
    </row>
    <row r="83" spans="2:14" x14ac:dyDescent="0.25">
      <c r="B83" s="21"/>
      <c r="C83" s="21"/>
      <c r="D83" s="21"/>
      <c r="E83" s="21"/>
      <c r="F83" s="21"/>
      <c r="G83" s="21"/>
      <c r="H83" s="21"/>
      <c r="I83" s="21"/>
      <c r="J83" s="21"/>
      <c r="K83" s="21"/>
      <c r="L83" s="21"/>
      <c r="M83" s="21"/>
      <c r="N83" s="21"/>
    </row>
    <row r="84" spans="2:14" x14ac:dyDescent="0.25">
      <c r="B84" s="21"/>
      <c r="C84" s="21"/>
      <c r="D84" s="21"/>
      <c r="E84" s="21"/>
      <c r="F84" s="21"/>
      <c r="G84" s="21"/>
      <c r="H84" s="21"/>
      <c r="I84" s="21"/>
      <c r="J84" s="21"/>
      <c r="K84" s="21"/>
      <c r="L84" s="21"/>
      <c r="M84" s="21"/>
      <c r="N84" s="21"/>
    </row>
    <row r="85" spans="2:14" x14ac:dyDescent="0.25">
      <c r="B85" s="21"/>
      <c r="C85" s="21"/>
      <c r="D85" s="21"/>
      <c r="E85" s="21"/>
      <c r="F85" s="21"/>
      <c r="G85" s="21"/>
      <c r="H85" s="21"/>
      <c r="I85" s="21"/>
      <c r="J85" s="21"/>
      <c r="K85" s="21"/>
      <c r="L85" s="21"/>
      <c r="M85" s="21"/>
      <c r="N85" s="21"/>
    </row>
    <row r="86" spans="2:14" x14ac:dyDescent="0.25">
      <c r="B86" s="21"/>
      <c r="C86" s="21"/>
      <c r="D86" s="21"/>
      <c r="E86" s="21"/>
      <c r="F86" s="21"/>
      <c r="G86" s="21"/>
      <c r="H86" s="21"/>
      <c r="I86" s="21"/>
      <c r="J86" s="21"/>
      <c r="K86" s="21"/>
      <c r="L86" s="21"/>
      <c r="M86" s="21"/>
      <c r="N86" s="21"/>
    </row>
    <row r="87" spans="2:14" x14ac:dyDescent="0.25">
      <c r="B87" s="21"/>
      <c r="C87" s="21"/>
      <c r="D87" s="21"/>
      <c r="E87" s="21"/>
      <c r="F87" s="21"/>
      <c r="G87" s="21"/>
      <c r="H87" s="21"/>
      <c r="I87" s="21"/>
      <c r="J87" s="21"/>
      <c r="K87" s="21"/>
      <c r="L87" s="21"/>
      <c r="M87" s="21"/>
      <c r="N87" s="21"/>
    </row>
    <row r="88" spans="2:14" x14ac:dyDescent="0.25">
      <c r="B88" s="21"/>
      <c r="C88" s="21"/>
      <c r="D88" s="21"/>
      <c r="E88" s="21"/>
      <c r="F88" s="21"/>
      <c r="G88" s="21"/>
      <c r="H88" s="21"/>
      <c r="I88" s="21"/>
      <c r="J88" s="21"/>
      <c r="K88" s="21"/>
      <c r="L88" s="21"/>
      <c r="M88" s="21"/>
      <c r="N88" s="21"/>
    </row>
    <row r="89" spans="2:14" x14ac:dyDescent="0.25">
      <c r="B89" s="21"/>
      <c r="C89" s="21"/>
      <c r="D89" s="21"/>
      <c r="E89" s="21"/>
      <c r="F89" s="21"/>
      <c r="G89" s="21"/>
      <c r="H89" s="21"/>
      <c r="I89" s="21"/>
      <c r="J89" s="21"/>
      <c r="K89" s="21"/>
      <c r="L89" s="21"/>
      <c r="M89" s="21"/>
      <c r="N89" s="21"/>
    </row>
    <row r="90" spans="2:14" x14ac:dyDescent="0.25">
      <c r="B90" s="21"/>
      <c r="C90" s="21"/>
      <c r="D90" s="21"/>
      <c r="E90" s="21"/>
      <c r="F90" s="21"/>
      <c r="G90" s="21"/>
      <c r="H90" s="21"/>
      <c r="I90" s="21"/>
      <c r="J90" s="21"/>
      <c r="K90" s="21"/>
      <c r="L90" s="21"/>
      <c r="M90" s="21"/>
      <c r="N90" s="21"/>
    </row>
  </sheetData>
  <mergeCells count="16">
    <mergeCell ref="A1:N1"/>
    <mergeCell ref="A17:N18"/>
    <mergeCell ref="A6:N6"/>
    <mergeCell ref="B50:N50"/>
    <mergeCell ref="A7:N7"/>
    <mergeCell ref="A3:N3"/>
    <mergeCell ref="A21:N21"/>
    <mergeCell ref="A2:N2"/>
    <mergeCell ref="B39:N39"/>
    <mergeCell ref="A32:N32"/>
    <mergeCell ref="A14:N14"/>
    <mergeCell ref="A4:N4"/>
    <mergeCell ref="A43:N43"/>
    <mergeCell ref="B28:N28"/>
    <mergeCell ref="A31:N31"/>
    <mergeCell ref="A30:N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0"/>
  <sheetViews>
    <sheetView showGridLines="0" topLeftCell="A65" workbookViewId="0">
      <selection activeCell="P78" sqref="P78"/>
    </sheetView>
  </sheetViews>
  <sheetFormatPr baseColWidth="10" defaultColWidth="8.7109375" defaultRowHeight="15" x14ac:dyDescent="0.25"/>
  <cols>
    <col min="1" max="1" width="28" customWidth="1"/>
    <col min="2" max="14" width="12" customWidth="1"/>
    <col min="16" max="17" width="22" customWidth="1"/>
  </cols>
  <sheetData>
    <row r="1" spans="1:17" ht="33.950000000000003" customHeight="1" x14ac:dyDescent="0.25">
      <c r="A1" s="193" t="s">
        <v>295</v>
      </c>
      <c r="B1" s="136"/>
      <c r="C1" s="136"/>
      <c r="D1" s="136"/>
      <c r="E1" s="136"/>
      <c r="F1" s="136"/>
      <c r="G1" s="136"/>
      <c r="H1" s="136"/>
      <c r="I1" s="136"/>
      <c r="J1" s="136"/>
      <c r="K1" s="136"/>
      <c r="L1" s="136"/>
      <c r="M1" s="136"/>
      <c r="N1" s="136"/>
      <c r="P1" s="54" t="str">
        <f>HYPERLINK("#'00-Guide'!A1","⬅ RETOUR GUIDE")</f>
        <v>⬅ RETOUR GUIDE</v>
      </c>
      <c r="Q1" s="54" t="str">
        <f>HYPERLINK("#'Réel_Écarts'!A1","➡ EXERCICE SUIVANT")</f>
        <v>➡ EXERCICE SUIVANT</v>
      </c>
    </row>
    <row r="2" spans="1:17" ht="12.75" customHeight="1" x14ac:dyDescent="0.25">
      <c r="A2" s="136"/>
      <c r="B2" s="136"/>
      <c r="C2" s="136"/>
      <c r="D2" s="136"/>
      <c r="E2" s="136"/>
      <c r="F2" s="136"/>
      <c r="G2" s="136"/>
      <c r="H2" s="136"/>
      <c r="I2" s="136"/>
      <c r="J2" s="136"/>
      <c r="K2" s="136"/>
      <c r="L2" s="136"/>
      <c r="M2" s="136"/>
      <c r="N2" s="136"/>
    </row>
    <row r="3" spans="1:17" ht="15.75" customHeight="1" x14ac:dyDescent="0.25">
      <c r="A3" s="198" t="s">
        <v>296</v>
      </c>
      <c r="B3" s="162"/>
      <c r="C3" s="162"/>
      <c r="D3" s="162"/>
      <c r="E3" s="162"/>
      <c r="F3" s="162"/>
      <c r="G3" s="162"/>
      <c r="H3" s="162"/>
      <c r="I3" s="162"/>
      <c r="J3" s="162"/>
      <c r="K3" s="162"/>
      <c r="L3" s="162"/>
      <c r="M3" s="162"/>
      <c r="N3" s="202"/>
    </row>
    <row r="4" spans="1:17" ht="15" customHeight="1" x14ac:dyDescent="0.25">
      <c r="A4" s="204"/>
      <c r="B4" s="153"/>
      <c r="C4" s="153"/>
      <c r="D4" s="153"/>
      <c r="E4" s="153"/>
      <c r="F4" s="153"/>
      <c r="G4" s="153"/>
      <c r="H4" s="153"/>
      <c r="I4" s="153"/>
      <c r="J4" s="153"/>
      <c r="K4" s="153"/>
      <c r="L4" s="153"/>
      <c r="M4" s="153"/>
      <c r="N4" s="205"/>
      <c r="P4" s="94" t="s">
        <v>297</v>
      </c>
    </row>
    <row r="5" spans="1:17" ht="45" x14ac:dyDescent="0.25">
      <c r="A5" s="90"/>
      <c r="B5" s="84"/>
      <c r="C5" s="84"/>
      <c r="D5" s="84"/>
      <c r="E5" s="84"/>
      <c r="F5" s="84"/>
      <c r="G5" s="84"/>
      <c r="H5" s="84"/>
      <c r="I5" s="84"/>
      <c r="J5" s="84"/>
      <c r="K5" s="84"/>
      <c r="L5" s="84"/>
      <c r="M5" s="84"/>
      <c r="N5" s="91"/>
      <c r="P5" s="87" t="s">
        <v>298</v>
      </c>
    </row>
    <row r="6" spans="1:17" ht="15.75" customHeight="1" x14ac:dyDescent="0.25">
      <c r="A6" s="136"/>
      <c r="B6" s="136"/>
      <c r="C6" s="136"/>
      <c r="D6" s="136"/>
      <c r="E6" s="136"/>
      <c r="F6" s="136"/>
      <c r="G6" s="136"/>
      <c r="H6" s="136"/>
      <c r="I6" s="136"/>
      <c r="J6" s="136"/>
      <c r="K6" s="136"/>
      <c r="L6" s="136"/>
      <c r="M6" s="136"/>
      <c r="N6" s="136"/>
      <c r="P6" s="87" t="s">
        <v>299</v>
      </c>
    </row>
    <row r="7" spans="1:17" ht="18" customHeight="1" x14ac:dyDescent="0.25">
      <c r="A7" s="194" t="s">
        <v>300</v>
      </c>
      <c r="B7" s="136"/>
      <c r="C7" s="136"/>
      <c r="D7" s="136"/>
      <c r="E7" s="136"/>
      <c r="F7" s="136"/>
      <c r="G7" s="136"/>
      <c r="H7" s="136"/>
      <c r="I7" s="136"/>
      <c r="J7" s="136"/>
      <c r="K7" s="136"/>
      <c r="L7" s="136"/>
      <c r="M7" s="136"/>
      <c r="N7" s="136"/>
      <c r="P7" s="87" t="s">
        <v>301</v>
      </c>
    </row>
    <row r="8" spans="1:17" ht="15" customHeight="1" x14ac:dyDescent="0.25">
      <c r="B8" s="21"/>
      <c r="C8" s="21"/>
      <c r="D8" s="21"/>
      <c r="E8" s="21"/>
      <c r="F8" s="21"/>
      <c r="G8" s="21"/>
      <c r="H8" s="21"/>
      <c r="I8" s="21"/>
      <c r="J8" s="21"/>
      <c r="K8" s="21"/>
      <c r="L8" s="21"/>
      <c r="M8" s="21"/>
      <c r="N8" s="21"/>
      <c r="P8" s="87" t="s">
        <v>302</v>
      </c>
    </row>
    <row r="9" spans="1:17" ht="15" customHeight="1" x14ac:dyDescent="0.25">
      <c r="B9" s="21"/>
      <c r="C9" s="21"/>
      <c r="D9" s="21"/>
      <c r="E9" s="21"/>
      <c r="F9" s="21"/>
      <c r="G9" s="21"/>
      <c r="H9" s="21"/>
      <c r="I9" s="21"/>
      <c r="J9" s="21"/>
      <c r="K9" s="21"/>
      <c r="L9" s="21"/>
      <c r="M9" s="21"/>
      <c r="N9" s="21"/>
    </row>
    <row r="10" spans="1:17" ht="15" customHeight="1" x14ac:dyDescent="0.25">
      <c r="A10" s="55" t="s">
        <v>229</v>
      </c>
      <c r="B10" s="66" t="s">
        <v>242</v>
      </c>
      <c r="C10" s="66" t="s">
        <v>243</v>
      </c>
      <c r="D10" s="66" t="s">
        <v>244</v>
      </c>
      <c r="E10" s="66" t="s">
        <v>245</v>
      </c>
      <c r="F10" s="66" t="s">
        <v>246</v>
      </c>
      <c r="G10" s="66" t="s">
        <v>247</v>
      </c>
      <c r="H10" s="66" t="s">
        <v>248</v>
      </c>
      <c r="I10" s="66" t="s">
        <v>249</v>
      </c>
      <c r="J10" s="66" t="s">
        <v>250</v>
      </c>
      <c r="K10" s="66" t="s">
        <v>251</v>
      </c>
      <c r="L10" s="66" t="s">
        <v>252</v>
      </c>
      <c r="M10" s="66" t="s">
        <v>253</v>
      </c>
      <c r="N10" s="66" t="s">
        <v>254</v>
      </c>
    </row>
    <row r="11" spans="1:17" ht="15" customHeight="1" x14ac:dyDescent="0.25">
      <c r="A11" s="56" t="s">
        <v>303</v>
      </c>
      <c r="B11" s="68">
        <v>92000</v>
      </c>
      <c r="C11" s="68">
        <v>92000</v>
      </c>
      <c r="D11" s="68">
        <v>96000</v>
      </c>
      <c r="E11" s="68">
        <v>87920</v>
      </c>
      <c r="F11" s="68">
        <v>87920</v>
      </c>
      <c r="G11" s="68">
        <v>99590</v>
      </c>
      <c r="H11" s="68">
        <v>124710</v>
      </c>
      <c r="I11" s="68">
        <v>124710</v>
      </c>
      <c r="J11" s="68">
        <v>124710</v>
      </c>
      <c r="K11" s="68">
        <v>75360</v>
      </c>
      <c r="L11" s="68">
        <v>87920</v>
      </c>
      <c r="M11" s="68">
        <v>87920</v>
      </c>
      <c r="N11" s="69">
        <v>1180760</v>
      </c>
    </row>
    <row r="12" spans="1:17" ht="15" customHeight="1" x14ac:dyDescent="0.25">
      <c r="A12" s="56" t="s">
        <v>304</v>
      </c>
      <c r="B12" s="68">
        <v>0</v>
      </c>
      <c r="C12" s="68">
        <v>43505</v>
      </c>
      <c r="D12" s="68">
        <v>43505</v>
      </c>
      <c r="E12" s="68">
        <v>49438</v>
      </c>
      <c r="F12" s="68">
        <v>61868</v>
      </c>
      <c r="G12" s="68">
        <v>61868</v>
      </c>
      <c r="H12" s="68">
        <v>61868</v>
      </c>
      <c r="I12" s="68">
        <v>37290</v>
      </c>
      <c r="J12" s="68">
        <v>43505</v>
      </c>
      <c r="K12" s="68">
        <v>43505</v>
      </c>
      <c r="L12" s="68">
        <v>55652</v>
      </c>
      <c r="M12" s="68">
        <v>55652</v>
      </c>
      <c r="N12" s="69">
        <v>557656</v>
      </c>
    </row>
    <row r="13" spans="1:17" ht="15" customHeight="1" x14ac:dyDescent="0.25">
      <c r="A13" s="56" t="s">
        <v>305</v>
      </c>
      <c r="B13" s="68">
        <v>0</v>
      </c>
      <c r="C13" s="68">
        <v>1848</v>
      </c>
      <c r="D13" s="68">
        <v>1848</v>
      </c>
      <c r="E13" s="68">
        <v>2100</v>
      </c>
      <c r="F13" s="68">
        <v>2628</v>
      </c>
      <c r="G13" s="68">
        <v>2628</v>
      </c>
      <c r="H13" s="68">
        <v>2628</v>
      </c>
      <c r="I13" s="68">
        <v>1584</v>
      </c>
      <c r="J13" s="68">
        <v>1848</v>
      </c>
      <c r="K13" s="68">
        <v>1848</v>
      </c>
      <c r="L13" s="68">
        <v>2364</v>
      </c>
      <c r="M13" s="68">
        <v>2364</v>
      </c>
      <c r="N13" s="69">
        <v>23688</v>
      </c>
    </row>
    <row r="14" spans="1:17" ht="15" customHeight="1" x14ac:dyDescent="0.25">
      <c r="A14" s="56" t="s">
        <v>306</v>
      </c>
      <c r="B14" s="68">
        <v>18780</v>
      </c>
      <c r="C14" s="68">
        <v>18780</v>
      </c>
      <c r="D14" s="68">
        <v>18780</v>
      </c>
      <c r="E14" s="68">
        <v>18780</v>
      </c>
      <c r="F14" s="68">
        <v>18780</v>
      </c>
      <c r="G14" s="68">
        <v>18780</v>
      </c>
      <c r="H14" s="68">
        <v>18780</v>
      </c>
      <c r="I14" s="68">
        <v>18780</v>
      </c>
      <c r="J14" s="68">
        <v>18780</v>
      </c>
      <c r="K14" s="68">
        <v>18780</v>
      </c>
      <c r="L14" s="68">
        <v>18780</v>
      </c>
      <c r="M14" s="68">
        <v>18780</v>
      </c>
      <c r="N14" s="69">
        <v>225360</v>
      </c>
    </row>
    <row r="15" spans="1:17" ht="15" customHeight="1" x14ac:dyDescent="0.25">
      <c r="A15" s="56" t="s">
        <v>307</v>
      </c>
      <c r="B15" s="50">
        <v>7888</v>
      </c>
      <c r="C15" s="50">
        <v>7888</v>
      </c>
      <c r="D15" s="50">
        <v>7888</v>
      </c>
      <c r="E15" s="50">
        <v>7888</v>
      </c>
      <c r="F15" s="50">
        <v>7888</v>
      </c>
      <c r="G15" s="50">
        <v>7888</v>
      </c>
      <c r="H15" s="50">
        <v>7888</v>
      </c>
      <c r="I15" s="50">
        <v>7888</v>
      </c>
      <c r="J15" s="50">
        <v>7888</v>
      </c>
      <c r="K15" s="50">
        <v>7888</v>
      </c>
      <c r="L15" s="50">
        <v>7888</v>
      </c>
      <c r="M15" s="50">
        <v>7888</v>
      </c>
      <c r="N15" s="51">
        <v>94656</v>
      </c>
    </row>
    <row r="16" spans="1:17" ht="15" customHeight="1" x14ac:dyDescent="0.25">
      <c r="A16" s="56" t="s">
        <v>265</v>
      </c>
      <c r="B16" s="50">
        <v>2618</v>
      </c>
      <c r="C16" s="50">
        <v>2618</v>
      </c>
      <c r="D16" s="50">
        <v>2975</v>
      </c>
      <c r="E16" s="50">
        <v>3723</v>
      </c>
      <c r="F16" s="50">
        <v>3723</v>
      </c>
      <c r="G16" s="50">
        <v>3723</v>
      </c>
      <c r="H16" s="50">
        <v>2244</v>
      </c>
      <c r="I16" s="50">
        <v>2618</v>
      </c>
      <c r="J16" s="50">
        <v>2618</v>
      </c>
      <c r="K16" s="50">
        <v>3349</v>
      </c>
      <c r="L16" s="50">
        <v>3349</v>
      </c>
      <c r="M16" s="50">
        <v>3723</v>
      </c>
      <c r="N16" s="51">
        <v>37281</v>
      </c>
    </row>
    <row r="17" spans="1:14" ht="15" customHeight="1" x14ac:dyDescent="0.25">
      <c r="A17" s="95" t="s">
        <v>308</v>
      </c>
      <c r="B17" s="25"/>
      <c r="C17" s="25"/>
      <c r="D17" s="25"/>
      <c r="E17" s="25"/>
      <c r="F17" s="25"/>
      <c r="G17" s="25"/>
      <c r="H17" s="25"/>
      <c r="I17" s="25"/>
      <c r="J17" s="25"/>
      <c r="K17" s="25"/>
      <c r="L17" s="25"/>
      <c r="M17" s="25"/>
      <c r="N17" s="25"/>
    </row>
    <row r="18" spans="1:14" ht="15" customHeight="1" x14ac:dyDescent="0.25">
      <c r="A18" s="56" t="s">
        <v>309</v>
      </c>
      <c r="B18" s="50">
        <v>4500</v>
      </c>
      <c r="C18" s="50">
        <v>4500</v>
      </c>
      <c r="D18" s="50">
        <v>4500</v>
      </c>
      <c r="E18" s="50">
        <v>4500</v>
      </c>
      <c r="F18" s="50">
        <v>4500</v>
      </c>
      <c r="G18" s="50">
        <v>4500</v>
      </c>
      <c r="H18" s="50">
        <v>4500</v>
      </c>
      <c r="I18" s="50">
        <v>4500</v>
      </c>
      <c r="J18" s="50">
        <v>4500</v>
      </c>
      <c r="K18" s="50">
        <v>4500</v>
      </c>
      <c r="L18" s="50">
        <v>4500</v>
      </c>
      <c r="M18" s="50">
        <v>4500</v>
      </c>
      <c r="N18" s="51">
        <v>54000</v>
      </c>
    </row>
    <row r="19" spans="1:14" ht="15" customHeight="1" x14ac:dyDescent="0.25">
      <c r="A19" s="56" t="s">
        <v>310</v>
      </c>
      <c r="B19" s="50">
        <v>5000</v>
      </c>
      <c r="C19" s="50">
        <v>5000</v>
      </c>
      <c r="D19" s="50">
        <v>5000</v>
      </c>
      <c r="E19" s="50">
        <v>5000</v>
      </c>
      <c r="F19" s="50">
        <v>5000</v>
      </c>
      <c r="G19" s="50">
        <v>5000</v>
      </c>
      <c r="H19" s="50">
        <v>5000</v>
      </c>
      <c r="I19" s="50">
        <v>5000</v>
      </c>
      <c r="J19" s="50">
        <v>5000</v>
      </c>
      <c r="K19" s="50">
        <v>5000</v>
      </c>
      <c r="L19" s="50">
        <v>5000</v>
      </c>
      <c r="M19" s="50">
        <v>5000</v>
      </c>
      <c r="N19" s="51">
        <v>60000</v>
      </c>
    </row>
    <row r="20" spans="1:14" ht="15" customHeight="1" x14ac:dyDescent="0.25">
      <c r="A20" s="56" t="s">
        <v>311</v>
      </c>
      <c r="B20" s="50">
        <v>0</v>
      </c>
      <c r="C20" s="50">
        <v>0</v>
      </c>
      <c r="D20" s="50">
        <v>0</v>
      </c>
      <c r="E20" s="50">
        <v>30000</v>
      </c>
      <c r="F20" s="50">
        <v>0</v>
      </c>
      <c r="G20" s="50">
        <v>0</v>
      </c>
      <c r="H20" s="50">
        <v>0</v>
      </c>
      <c r="I20" s="50">
        <v>0</v>
      </c>
      <c r="J20" s="50">
        <v>20000</v>
      </c>
      <c r="K20" s="50">
        <v>0</v>
      </c>
      <c r="L20" s="50">
        <v>0</v>
      </c>
      <c r="M20" s="50">
        <v>0</v>
      </c>
      <c r="N20" s="51">
        <v>50000</v>
      </c>
    </row>
    <row r="21" spans="1:14" x14ac:dyDescent="0.25">
      <c r="A21" s="58" t="s">
        <v>312</v>
      </c>
      <c r="B21" s="63">
        <v>40786</v>
      </c>
      <c r="C21" s="63">
        <v>86139</v>
      </c>
      <c r="D21" s="63">
        <v>86496</v>
      </c>
      <c r="E21" s="63">
        <v>123429</v>
      </c>
      <c r="F21" s="63">
        <v>106387</v>
      </c>
      <c r="G21" s="63">
        <v>106387</v>
      </c>
      <c r="H21" s="63">
        <v>104908</v>
      </c>
      <c r="I21" s="63">
        <v>79660</v>
      </c>
      <c r="J21" s="63">
        <v>106139</v>
      </c>
      <c r="K21" s="63">
        <v>86870</v>
      </c>
      <c r="L21" s="63">
        <v>99533</v>
      </c>
      <c r="M21" s="63">
        <v>99907</v>
      </c>
      <c r="N21" s="63">
        <v>1126641</v>
      </c>
    </row>
    <row r="22" spans="1:14" ht="15.75" customHeight="1" x14ac:dyDescent="0.25">
      <c r="A22" s="207" t="s">
        <v>313</v>
      </c>
      <c r="B22" s="136"/>
      <c r="C22" s="136"/>
      <c r="D22" s="136"/>
      <c r="E22" s="136"/>
      <c r="F22" s="136"/>
      <c r="G22" s="136"/>
      <c r="H22" s="136"/>
      <c r="I22" s="136"/>
      <c r="J22" s="136"/>
      <c r="K22" s="136"/>
      <c r="L22" s="136"/>
      <c r="M22" s="136"/>
      <c r="N22" s="136"/>
    </row>
    <row r="23" spans="1:14" ht="18" customHeight="1" x14ac:dyDescent="0.25">
      <c r="A23" s="61" t="s">
        <v>314</v>
      </c>
      <c r="B23" s="62">
        <v>-53786</v>
      </c>
      <c r="C23" s="62">
        <v>-47925</v>
      </c>
      <c r="D23" s="62">
        <v>-38421</v>
      </c>
      <c r="E23" s="62">
        <v>-73930</v>
      </c>
      <c r="F23" s="62">
        <v>-92397</v>
      </c>
      <c r="G23" s="62">
        <v>-99194</v>
      </c>
      <c r="H23" s="62">
        <v>-79392</v>
      </c>
      <c r="I23" s="62">
        <v>-34342</v>
      </c>
      <c r="J23" s="62">
        <v>-15771</v>
      </c>
      <c r="K23" s="62">
        <v>-27281</v>
      </c>
      <c r="L23" s="62">
        <v>-38894</v>
      </c>
      <c r="M23" s="62">
        <v>-50881</v>
      </c>
      <c r="N23" s="62">
        <v>-50881</v>
      </c>
    </row>
    <row r="24" spans="1:14" ht="15" customHeight="1" x14ac:dyDescent="0.25">
      <c r="B24" s="21"/>
      <c r="C24" s="21"/>
      <c r="D24" s="21"/>
      <c r="E24" s="21"/>
      <c r="F24" s="21"/>
      <c r="G24" s="21"/>
      <c r="H24" s="21"/>
      <c r="I24" s="21"/>
      <c r="J24" s="21"/>
      <c r="K24" s="21"/>
      <c r="L24" s="21"/>
      <c r="M24" s="21"/>
      <c r="N24" s="21"/>
    </row>
    <row r="25" spans="1:14" ht="15" customHeight="1" x14ac:dyDescent="0.25">
      <c r="A25" s="200" t="s">
        <v>315</v>
      </c>
      <c r="B25" s="136"/>
      <c r="C25" s="136"/>
      <c r="D25" s="136"/>
      <c r="E25" s="136"/>
      <c r="F25" s="136"/>
      <c r="G25" s="136"/>
      <c r="H25" s="136"/>
      <c r="I25" s="136"/>
      <c r="J25" s="136"/>
      <c r="K25" s="136"/>
      <c r="L25" s="136"/>
      <c r="M25" s="136"/>
      <c r="N25" s="136"/>
    </row>
    <row r="26" spans="1:14" ht="15" customHeight="1" x14ac:dyDescent="0.25">
      <c r="A26" s="152"/>
      <c r="B26" s="136"/>
      <c r="C26" s="136"/>
      <c r="D26" s="136"/>
      <c r="E26" s="136"/>
      <c r="F26" s="136"/>
      <c r="G26" s="136"/>
      <c r="H26" s="136"/>
      <c r="I26" s="136"/>
      <c r="J26" s="136"/>
      <c r="K26" s="136"/>
      <c r="L26" s="136"/>
      <c r="M26" s="136"/>
      <c r="N26" s="136"/>
    </row>
    <row r="27" spans="1:14" ht="15" customHeight="1" x14ac:dyDescent="0.25">
      <c r="B27" s="21"/>
      <c r="C27" s="21"/>
      <c r="D27" s="21"/>
      <c r="E27" s="21"/>
      <c r="F27" s="21"/>
      <c r="G27" s="21"/>
      <c r="H27" s="21"/>
      <c r="I27" s="21"/>
      <c r="J27" s="21"/>
      <c r="K27" s="21"/>
      <c r="L27" s="21"/>
      <c r="M27" s="21"/>
      <c r="N27" s="21"/>
    </row>
    <row r="28" spans="1:14" ht="15" customHeight="1" x14ac:dyDescent="0.25">
      <c r="B28" s="21"/>
      <c r="C28" s="21"/>
      <c r="D28" s="21"/>
      <c r="E28" s="21"/>
      <c r="F28" s="21"/>
      <c r="G28" s="21"/>
      <c r="H28" s="21"/>
      <c r="I28" s="21"/>
      <c r="J28" s="21"/>
      <c r="K28" s="21"/>
      <c r="L28" s="21"/>
      <c r="M28" s="21"/>
      <c r="N28" s="21"/>
    </row>
    <row r="29" spans="1:14" ht="15" customHeight="1" x14ac:dyDescent="0.25">
      <c r="A29" s="194" t="s">
        <v>316</v>
      </c>
      <c r="B29" s="136"/>
      <c r="C29" s="136"/>
      <c r="D29" s="136"/>
      <c r="E29" s="136"/>
      <c r="F29" s="136"/>
      <c r="G29" s="136"/>
      <c r="H29" s="136"/>
      <c r="I29" s="136"/>
      <c r="J29" s="136"/>
      <c r="K29" s="136"/>
      <c r="L29" s="136"/>
      <c r="M29" s="136"/>
      <c r="N29" s="136"/>
    </row>
    <row r="30" spans="1:14" ht="15" customHeight="1" x14ac:dyDescent="0.25">
      <c r="A30" s="54" t="s">
        <v>153</v>
      </c>
      <c r="B30" s="67" t="s">
        <v>242</v>
      </c>
      <c r="C30" s="67" t="s">
        <v>243</v>
      </c>
      <c r="D30" s="67" t="s">
        <v>244</v>
      </c>
      <c r="E30" s="67" t="s">
        <v>245</v>
      </c>
      <c r="F30" s="67" t="s">
        <v>246</v>
      </c>
      <c r="G30" s="67" t="s">
        <v>247</v>
      </c>
      <c r="H30" s="67" t="s">
        <v>248</v>
      </c>
      <c r="I30" s="67" t="s">
        <v>249</v>
      </c>
      <c r="J30" s="67" t="s">
        <v>250</v>
      </c>
      <c r="K30" s="67" t="s">
        <v>251</v>
      </c>
      <c r="L30" s="67" t="s">
        <v>252</v>
      </c>
      <c r="M30" s="67" t="s">
        <v>253</v>
      </c>
      <c r="N30" s="67" t="s">
        <v>254</v>
      </c>
    </row>
    <row r="31" spans="1:14" ht="15" customHeight="1" x14ac:dyDescent="0.25">
      <c r="A31" s="97" t="s">
        <v>303</v>
      </c>
      <c r="B31" s="100"/>
      <c r="C31" s="100"/>
      <c r="D31" s="100"/>
      <c r="E31" s="100"/>
      <c r="F31" s="100"/>
      <c r="G31" s="100"/>
      <c r="H31" s="100"/>
      <c r="I31" s="100"/>
      <c r="J31" s="100"/>
      <c r="K31" s="100"/>
      <c r="L31" s="100"/>
      <c r="M31" s="100"/>
      <c r="N31" s="100"/>
    </row>
    <row r="32" spans="1:14" ht="15" customHeight="1" x14ac:dyDescent="0.25">
      <c r="A32" s="59" t="s">
        <v>304</v>
      </c>
      <c r="B32" s="109"/>
      <c r="C32" s="109"/>
      <c r="D32" s="109"/>
      <c r="E32" s="109"/>
      <c r="F32" s="109"/>
      <c r="G32" s="109"/>
      <c r="H32" s="109"/>
      <c r="I32" s="109"/>
      <c r="J32" s="109"/>
      <c r="K32" s="109"/>
      <c r="L32" s="109"/>
      <c r="M32" s="109"/>
      <c r="N32" s="109"/>
    </row>
    <row r="33" spans="1:14" ht="15" customHeight="1" x14ac:dyDescent="0.25">
      <c r="A33" s="59" t="s">
        <v>305</v>
      </c>
      <c r="B33" s="109"/>
      <c r="C33" s="109"/>
      <c r="D33" s="109"/>
      <c r="E33" s="109"/>
      <c r="F33" s="109"/>
      <c r="G33" s="109"/>
      <c r="H33" s="109"/>
      <c r="I33" s="109"/>
      <c r="J33" s="109"/>
      <c r="K33" s="109"/>
      <c r="L33" s="109"/>
      <c r="M33" s="109"/>
      <c r="N33" s="109"/>
    </row>
    <row r="34" spans="1:14" ht="15" customHeight="1" x14ac:dyDescent="0.25">
      <c r="A34" s="59" t="s">
        <v>306</v>
      </c>
      <c r="B34" s="109"/>
      <c r="C34" s="109"/>
      <c r="D34" s="109"/>
      <c r="E34" s="109"/>
      <c r="F34" s="109"/>
      <c r="G34" s="109"/>
      <c r="H34" s="109"/>
      <c r="I34" s="109"/>
      <c r="J34" s="109"/>
      <c r="K34" s="109"/>
      <c r="L34" s="109"/>
      <c r="M34" s="109"/>
      <c r="N34" s="109"/>
    </row>
    <row r="35" spans="1:14" ht="15" customHeight="1" x14ac:dyDescent="0.25">
      <c r="A35" s="59" t="s">
        <v>307</v>
      </c>
      <c r="B35" s="109"/>
      <c r="C35" s="109"/>
      <c r="D35" s="109"/>
      <c r="E35" s="109"/>
      <c r="F35" s="109"/>
      <c r="G35" s="109"/>
      <c r="H35" s="109"/>
      <c r="I35" s="109"/>
      <c r="J35" s="109"/>
      <c r="K35" s="109"/>
      <c r="L35" s="109"/>
      <c r="M35" s="109"/>
      <c r="N35" s="109"/>
    </row>
    <row r="36" spans="1:14" ht="15" customHeight="1" x14ac:dyDescent="0.25">
      <c r="A36" s="59" t="s">
        <v>265</v>
      </c>
      <c r="B36" s="109"/>
      <c r="C36" s="109"/>
      <c r="D36" s="109"/>
      <c r="E36" s="109"/>
      <c r="F36" s="109"/>
      <c r="G36" s="109"/>
      <c r="H36" s="109"/>
      <c r="I36" s="109"/>
      <c r="J36" s="109"/>
      <c r="K36" s="109"/>
      <c r="L36" s="109"/>
      <c r="M36" s="109"/>
      <c r="N36" s="109"/>
    </row>
    <row r="37" spans="1:14" x14ac:dyDescent="0.25">
      <c r="A37" s="59" t="s">
        <v>308</v>
      </c>
      <c r="B37" s="109"/>
      <c r="C37" s="109"/>
      <c r="D37" s="109"/>
      <c r="E37" s="109"/>
      <c r="F37" s="109"/>
      <c r="G37" s="109"/>
      <c r="H37" s="109"/>
      <c r="I37" s="109"/>
      <c r="J37" s="109"/>
      <c r="K37" s="109"/>
      <c r="L37" s="109"/>
      <c r="M37" s="109"/>
      <c r="N37" s="109"/>
    </row>
    <row r="38" spans="1:14" ht="15.75" customHeight="1" x14ac:dyDescent="0.25">
      <c r="A38" s="97" t="s">
        <v>309</v>
      </c>
      <c r="B38" s="100"/>
      <c r="C38" s="100"/>
      <c r="D38" s="100"/>
      <c r="E38" s="100"/>
      <c r="F38" s="100"/>
      <c r="G38" s="100"/>
      <c r="H38" s="100"/>
      <c r="I38" s="100"/>
      <c r="J38" s="100"/>
      <c r="K38" s="100"/>
      <c r="L38" s="100"/>
      <c r="M38" s="100"/>
      <c r="N38" s="100"/>
    </row>
    <row r="39" spans="1:14" ht="18" customHeight="1" x14ac:dyDescent="0.25">
      <c r="A39" s="59" t="s">
        <v>310</v>
      </c>
      <c r="B39" s="109"/>
      <c r="C39" s="109"/>
      <c r="D39" s="109"/>
      <c r="E39" s="109"/>
      <c r="F39" s="109"/>
      <c r="G39" s="109"/>
      <c r="H39" s="109"/>
      <c r="I39" s="109"/>
      <c r="J39" s="109"/>
      <c r="K39" s="109"/>
      <c r="L39" s="109"/>
      <c r="M39" s="109"/>
      <c r="N39" s="109"/>
    </row>
    <row r="40" spans="1:14" ht="15" customHeight="1" x14ac:dyDescent="0.25">
      <c r="A40" s="59" t="s">
        <v>311</v>
      </c>
      <c r="B40" s="109"/>
      <c r="C40" s="109"/>
      <c r="D40" s="109"/>
      <c r="E40" s="109"/>
      <c r="F40" s="109"/>
      <c r="G40" s="109"/>
      <c r="H40" s="109"/>
      <c r="I40" s="109"/>
      <c r="J40" s="109"/>
      <c r="K40" s="109"/>
      <c r="L40" s="109"/>
      <c r="M40" s="109"/>
      <c r="N40" s="109"/>
    </row>
    <row r="41" spans="1:14" ht="15" customHeight="1" x14ac:dyDescent="0.25">
      <c r="A41" s="59" t="s">
        <v>312</v>
      </c>
      <c r="B41" s="109"/>
      <c r="C41" s="109"/>
      <c r="D41" s="109"/>
      <c r="E41" s="109"/>
      <c r="F41" s="109"/>
      <c r="G41" s="109"/>
      <c r="H41" s="109"/>
      <c r="I41" s="109"/>
      <c r="J41" s="109"/>
      <c r="K41" s="109"/>
      <c r="L41" s="109"/>
      <c r="M41" s="109"/>
      <c r="N41" s="109"/>
    </row>
    <row r="42" spans="1:14" ht="15" customHeight="1" x14ac:dyDescent="0.25">
      <c r="A42" s="59" t="s">
        <v>313</v>
      </c>
      <c r="B42" s="109"/>
      <c r="C42" s="109"/>
      <c r="D42" s="109"/>
      <c r="E42" s="109"/>
      <c r="F42" s="109"/>
      <c r="G42" s="109"/>
      <c r="H42" s="109"/>
      <c r="I42" s="109"/>
      <c r="J42" s="109"/>
      <c r="K42" s="109"/>
      <c r="L42" s="109"/>
      <c r="M42" s="109"/>
      <c r="N42" s="109"/>
    </row>
    <row r="43" spans="1:14" ht="15" customHeight="1" x14ac:dyDescent="0.25">
      <c r="A43" s="59" t="s">
        <v>314</v>
      </c>
      <c r="B43" s="109"/>
      <c r="C43" s="109"/>
      <c r="D43" s="109"/>
      <c r="E43" s="109"/>
      <c r="F43" s="109"/>
      <c r="G43" s="109"/>
      <c r="H43" s="109"/>
      <c r="I43" s="109"/>
      <c r="J43" s="109"/>
      <c r="K43" s="109"/>
      <c r="L43" s="109"/>
      <c r="M43" s="109"/>
      <c r="N43" s="109"/>
    </row>
    <row r="44" spans="1:14" ht="44.1" customHeight="1" x14ac:dyDescent="0.25">
      <c r="A44" s="59" t="s">
        <v>256</v>
      </c>
      <c r="B44" s="206"/>
      <c r="C44" s="138"/>
      <c r="D44" s="138"/>
      <c r="E44" s="138"/>
      <c r="F44" s="138"/>
      <c r="G44" s="138"/>
      <c r="H44" s="138"/>
      <c r="I44" s="138"/>
      <c r="J44" s="138"/>
      <c r="K44" s="138"/>
      <c r="L44" s="138"/>
      <c r="M44" s="138"/>
      <c r="N44" s="138"/>
    </row>
    <row r="45" spans="1:14" ht="15" customHeight="1" x14ac:dyDescent="0.25">
      <c r="A45" s="136"/>
      <c r="B45" s="136"/>
      <c r="C45" s="136"/>
      <c r="D45" s="136"/>
      <c r="E45" s="136"/>
      <c r="F45" s="136"/>
      <c r="G45" s="136"/>
      <c r="H45" s="136"/>
      <c r="I45" s="136"/>
      <c r="J45" s="136"/>
      <c r="K45" s="136"/>
      <c r="L45" s="136"/>
      <c r="M45" s="136"/>
      <c r="N45" s="136"/>
    </row>
    <row r="46" spans="1:14" ht="15" customHeight="1" x14ac:dyDescent="0.25">
      <c r="B46" s="21"/>
      <c r="C46" s="21"/>
      <c r="D46" s="21"/>
      <c r="E46" s="21"/>
      <c r="F46" s="21"/>
      <c r="G46" s="21"/>
      <c r="H46" s="21"/>
      <c r="I46" s="21"/>
      <c r="J46" s="21"/>
      <c r="K46" s="21"/>
      <c r="L46" s="21"/>
      <c r="M46" s="21"/>
      <c r="N46" s="21"/>
    </row>
    <row r="47" spans="1:14" ht="15" customHeight="1" x14ac:dyDescent="0.25">
      <c r="A47" s="194" t="s">
        <v>317</v>
      </c>
      <c r="B47" s="136"/>
      <c r="C47" s="136"/>
      <c r="D47" s="136"/>
      <c r="E47" s="136"/>
      <c r="F47" s="136"/>
      <c r="G47" s="136"/>
      <c r="H47" s="136"/>
      <c r="I47" s="136"/>
      <c r="J47" s="136"/>
      <c r="K47" s="136"/>
      <c r="L47" s="136"/>
      <c r="M47" s="136"/>
      <c r="N47" s="136"/>
    </row>
    <row r="48" spans="1:14" ht="15" customHeight="1" x14ac:dyDescent="0.25">
      <c r="A48" s="54" t="s">
        <v>153</v>
      </c>
      <c r="B48" s="67" t="s">
        <v>242</v>
      </c>
      <c r="C48" s="67" t="s">
        <v>243</v>
      </c>
      <c r="D48" s="67" t="s">
        <v>244</v>
      </c>
      <c r="E48" s="67" t="s">
        <v>245</v>
      </c>
      <c r="F48" s="67" t="s">
        <v>246</v>
      </c>
      <c r="G48" s="67" t="s">
        <v>247</v>
      </c>
      <c r="H48" s="67" t="s">
        <v>248</v>
      </c>
      <c r="I48" s="67" t="s">
        <v>249</v>
      </c>
      <c r="J48" s="67" t="s">
        <v>250</v>
      </c>
      <c r="K48" s="67" t="s">
        <v>251</v>
      </c>
      <c r="L48" s="67" t="s">
        <v>252</v>
      </c>
      <c r="M48" s="67" t="s">
        <v>253</v>
      </c>
      <c r="N48" s="67" t="s">
        <v>254</v>
      </c>
    </row>
    <row r="49" spans="1:14" ht="15" customHeight="1" x14ac:dyDescent="0.25">
      <c r="A49" s="59" t="s">
        <v>303</v>
      </c>
      <c r="B49" s="109"/>
      <c r="C49" s="109"/>
      <c r="D49" s="109"/>
      <c r="E49" s="109"/>
      <c r="F49" s="109"/>
      <c r="G49" s="109"/>
      <c r="H49" s="109"/>
      <c r="I49" s="109"/>
      <c r="J49" s="109"/>
      <c r="K49" s="109"/>
      <c r="L49" s="109"/>
      <c r="M49" s="109"/>
      <c r="N49" s="109"/>
    </row>
    <row r="50" spans="1:14" ht="15" customHeight="1" x14ac:dyDescent="0.25">
      <c r="A50" s="59" t="s">
        <v>304</v>
      </c>
      <c r="B50" s="109"/>
      <c r="C50" s="109"/>
      <c r="D50" s="109"/>
      <c r="E50" s="109"/>
      <c r="F50" s="109"/>
      <c r="G50" s="109"/>
      <c r="H50" s="109"/>
      <c r="I50" s="109"/>
      <c r="J50" s="109"/>
      <c r="K50" s="109"/>
      <c r="L50" s="109"/>
      <c r="M50" s="109"/>
      <c r="N50" s="109"/>
    </row>
    <row r="51" spans="1:14" ht="15" customHeight="1" x14ac:dyDescent="0.25">
      <c r="A51" s="59" t="s">
        <v>305</v>
      </c>
      <c r="B51" s="109"/>
      <c r="C51" s="109"/>
      <c r="D51" s="109"/>
      <c r="E51" s="109"/>
      <c r="F51" s="109"/>
      <c r="G51" s="109"/>
      <c r="H51" s="109"/>
      <c r="I51" s="109"/>
      <c r="J51" s="109"/>
      <c r="K51" s="109"/>
      <c r="L51" s="109"/>
      <c r="M51" s="109"/>
      <c r="N51" s="109"/>
    </row>
    <row r="52" spans="1:14" ht="15" customHeight="1" x14ac:dyDescent="0.25">
      <c r="A52" s="59" t="s">
        <v>306</v>
      </c>
      <c r="B52" s="109"/>
      <c r="C52" s="109"/>
      <c r="D52" s="109"/>
      <c r="E52" s="109"/>
      <c r="F52" s="109"/>
      <c r="G52" s="109"/>
      <c r="H52" s="109"/>
      <c r="I52" s="109"/>
      <c r="J52" s="109"/>
      <c r="K52" s="109"/>
      <c r="L52" s="109"/>
      <c r="M52" s="109"/>
      <c r="N52" s="109"/>
    </row>
    <row r="53" spans="1:14" x14ac:dyDescent="0.25">
      <c r="A53" s="59" t="s">
        <v>307</v>
      </c>
      <c r="B53" s="109"/>
      <c r="C53" s="109"/>
      <c r="D53" s="109"/>
      <c r="E53" s="109"/>
      <c r="F53" s="109"/>
      <c r="G53" s="109"/>
      <c r="H53" s="109"/>
      <c r="I53" s="109"/>
      <c r="J53" s="109"/>
      <c r="K53" s="109"/>
      <c r="L53" s="109"/>
      <c r="M53" s="109"/>
      <c r="N53" s="109"/>
    </row>
    <row r="54" spans="1:14" ht="15.75" customHeight="1" x14ac:dyDescent="0.25">
      <c r="A54" s="97" t="s">
        <v>265</v>
      </c>
      <c r="B54" s="100"/>
      <c r="C54" s="100"/>
      <c r="D54" s="100"/>
      <c r="E54" s="100"/>
      <c r="F54" s="100"/>
      <c r="G54" s="100"/>
      <c r="H54" s="100"/>
      <c r="I54" s="100"/>
      <c r="J54" s="100"/>
      <c r="K54" s="100"/>
      <c r="L54" s="100"/>
      <c r="M54" s="100"/>
      <c r="N54" s="100"/>
    </row>
    <row r="55" spans="1:14" ht="18" customHeight="1" x14ac:dyDescent="0.25">
      <c r="A55" s="59" t="s">
        <v>308</v>
      </c>
      <c r="B55" s="109"/>
      <c r="C55" s="109"/>
      <c r="D55" s="109"/>
      <c r="E55" s="109"/>
      <c r="F55" s="109"/>
      <c r="G55" s="109"/>
      <c r="H55" s="109"/>
      <c r="I55" s="109"/>
      <c r="J55" s="109"/>
      <c r="K55" s="109"/>
      <c r="L55" s="109"/>
      <c r="M55" s="109"/>
      <c r="N55" s="109"/>
    </row>
    <row r="56" spans="1:14" ht="15" customHeight="1" x14ac:dyDescent="0.25">
      <c r="A56" s="59" t="s">
        <v>309</v>
      </c>
      <c r="B56" s="109"/>
      <c r="C56" s="109"/>
      <c r="D56" s="109"/>
      <c r="E56" s="109"/>
      <c r="F56" s="109"/>
      <c r="G56" s="109"/>
      <c r="H56" s="109"/>
      <c r="I56" s="109"/>
      <c r="J56" s="109"/>
      <c r="K56" s="109"/>
      <c r="L56" s="109"/>
      <c r="M56" s="109"/>
      <c r="N56" s="109"/>
    </row>
    <row r="57" spans="1:14" ht="15" customHeight="1" x14ac:dyDescent="0.25">
      <c r="A57" s="59" t="s">
        <v>310</v>
      </c>
      <c r="B57" s="109"/>
      <c r="C57" s="109"/>
      <c r="D57" s="109"/>
      <c r="E57" s="109"/>
      <c r="F57" s="109"/>
      <c r="G57" s="109"/>
      <c r="H57" s="109"/>
      <c r="I57" s="109"/>
      <c r="J57" s="109"/>
      <c r="K57" s="109"/>
      <c r="L57" s="109"/>
      <c r="M57" s="109"/>
      <c r="N57" s="109"/>
    </row>
    <row r="58" spans="1:14" ht="15" customHeight="1" x14ac:dyDescent="0.25">
      <c r="A58" s="59" t="s">
        <v>311</v>
      </c>
      <c r="B58" s="109"/>
      <c r="C58" s="109"/>
      <c r="D58" s="109"/>
      <c r="E58" s="109"/>
      <c r="F58" s="109"/>
      <c r="G58" s="109"/>
      <c r="H58" s="109"/>
      <c r="I58" s="109"/>
      <c r="J58" s="109"/>
      <c r="K58" s="109"/>
      <c r="L58" s="109"/>
      <c r="M58" s="109"/>
      <c r="N58" s="109"/>
    </row>
    <row r="59" spans="1:14" ht="15" customHeight="1" x14ac:dyDescent="0.25">
      <c r="A59" s="59" t="s">
        <v>312</v>
      </c>
      <c r="B59" s="109"/>
      <c r="C59" s="109"/>
      <c r="D59" s="109"/>
      <c r="E59" s="109"/>
      <c r="F59" s="109"/>
      <c r="G59" s="109"/>
      <c r="H59" s="109"/>
      <c r="I59" s="109"/>
      <c r="J59" s="109"/>
      <c r="K59" s="109"/>
      <c r="L59" s="109"/>
      <c r="M59" s="109"/>
      <c r="N59" s="109"/>
    </row>
    <row r="60" spans="1:14" ht="15" customHeight="1" x14ac:dyDescent="0.25">
      <c r="A60" s="59" t="s">
        <v>313</v>
      </c>
      <c r="B60" s="109"/>
      <c r="C60" s="109"/>
      <c r="D60" s="109"/>
      <c r="E60" s="109"/>
      <c r="F60" s="109"/>
      <c r="G60" s="109"/>
      <c r="H60" s="109"/>
      <c r="I60" s="109"/>
      <c r="J60" s="109"/>
      <c r="K60" s="109"/>
      <c r="L60" s="109"/>
      <c r="M60" s="109"/>
      <c r="N60" s="109"/>
    </row>
    <row r="61" spans="1:14" ht="15" customHeight="1" x14ac:dyDescent="0.25">
      <c r="A61" s="59" t="s">
        <v>314</v>
      </c>
      <c r="B61" s="109"/>
      <c r="C61" s="109"/>
      <c r="D61" s="109"/>
      <c r="E61" s="109"/>
      <c r="F61" s="109"/>
      <c r="G61" s="109"/>
      <c r="H61" s="109"/>
      <c r="I61" s="109"/>
      <c r="J61" s="109"/>
      <c r="K61" s="109"/>
      <c r="L61" s="109"/>
      <c r="M61" s="109"/>
      <c r="N61" s="109"/>
    </row>
    <row r="62" spans="1:14" ht="44.1" customHeight="1" x14ac:dyDescent="0.25">
      <c r="A62" s="59" t="s">
        <v>256</v>
      </c>
      <c r="B62" s="206"/>
      <c r="C62" s="138"/>
      <c r="D62" s="138"/>
      <c r="E62" s="138"/>
      <c r="F62" s="138"/>
      <c r="G62" s="138"/>
      <c r="H62" s="138"/>
      <c r="I62" s="138"/>
      <c r="J62" s="138"/>
      <c r="K62" s="138"/>
      <c r="L62" s="138"/>
      <c r="M62" s="138"/>
      <c r="N62" s="138"/>
    </row>
    <row r="63" spans="1:14" ht="15" customHeight="1" x14ac:dyDescent="0.25">
      <c r="B63" s="21"/>
      <c r="C63" s="21"/>
      <c r="D63" s="21"/>
      <c r="E63" s="21"/>
      <c r="F63" s="21"/>
      <c r="G63" s="21"/>
      <c r="H63" s="21"/>
      <c r="I63" s="21"/>
      <c r="J63" s="21"/>
      <c r="K63" s="21"/>
      <c r="L63" s="21"/>
      <c r="M63" s="21"/>
      <c r="N63" s="21"/>
    </row>
    <row r="64" spans="1:14" ht="15" customHeight="1" x14ac:dyDescent="0.25">
      <c r="B64" s="21"/>
      <c r="C64" s="21"/>
      <c r="D64" s="21"/>
      <c r="E64" s="21"/>
      <c r="F64" s="21"/>
      <c r="G64" s="21"/>
      <c r="H64" s="21"/>
      <c r="I64" s="21"/>
      <c r="J64" s="21"/>
      <c r="K64" s="21"/>
      <c r="L64" s="21"/>
      <c r="M64" s="21"/>
      <c r="N64" s="21"/>
    </row>
    <row r="65" spans="1:14" ht="15" customHeight="1" x14ac:dyDescent="0.25">
      <c r="A65" s="194" t="s">
        <v>318</v>
      </c>
      <c r="B65" s="136"/>
      <c r="C65" s="136"/>
      <c r="D65" s="136"/>
      <c r="E65" s="136"/>
      <c r="F65" s="136"/>
      <c r="G65" s="136"/>
      <c r="H65" s="136"/>
      <c r="I65" s="136"/>
      <c r="J65" s="136"/>
      <c r="K65" s="136"/>
      <c r="L65" s="136"/>
      <c r="M65" s="136"/>
      <c r="N65" s="136"/>
    </row>
    <row r="66" spans="1:14" ht="15" customHeight="1" x14ac:dyDescent="0.25">
      <c r="A66" s="54" t="s">
        <v>153</v>
      </c>
      <c r="B66" s="67" t="s">
        <v>242</v>
      </c>
      <c r="C66" s="67" t="s">
        <v>243</v>
      </c>
      <c r="D66" s="67" t="s">
        <v>244</v>
      </c>
      <c r="E66" s="67" t="s">
        <v>245</v>
      </c>
      <c r="F66" s="67" t="s">
        <v>246</v>
      </c>
      <c r="G66" s="67" t="s">
        <v>247</v>
      </c>
      <c r="H66" s="67" t="s">
        <v>248</v>
      </c>
      <c r="I66" s="67" t="s">
        <v>249</v>
      </c>
      <c r="J66" s="67" t="s">
        <v>250</v>
      </c>
      <c r="K66" s="67" t="s">
        <v>251</v>
      </c>
      <c r="L66" s="67" t="s">
        <v>252</v>
      </c>
      <c r="M66" s="67" t="s">
        <v>253</v>
      </c>
      <c r="N66" s="67" t="s">
        <v>254</v>
      </c>
    </row>
    <row r="67" spans="1:14" ht="15" customHeight="1" x14ac:dyDescent="0.25">
      <c r="A67" s="59" t="s">
        <v>303</v>
      </c>
      <c r="B67" s="126"/>
      <c r="C67" s="126"/>
      <c r="D67" s="126"/>
      <c r="E67" s="126"/>
      <c r="F67" s="126"/>
      <c r="G67" s="126"/>
      <c r="H67" s="126"/>
      <c r="I67" s="126"/>
      <c r="J67" s="126"/>
      <c r="K67" s="126"/>
      <c r="L67" s="126"/>
      <c r="M67" s="126"/>
      <c r="N67" s="126"/>
    </row>
    <row r="68" spans="1:14" ht="15" customHeight="1" x14ac:dyDescent="0.25">
      <c r="A68" s="59" t="s">
        <v>304</v>
      </c>
      <c r="B68" s="126"/>
      <c r="C68" s="126"/>
      <c r="D68" s="126"/>
      <c r="E68" s="126"/>
      <c r="F68" s="126"/>
      <c r="G68" s="126"/>
      <c r="H68" s="126"/>
      <c r="I68" s="126"/>
      <c r="J68" s="126"/>
      <c r="K68" s="126"/>
      <c r="L68" s="126"/>
      <c r="M68" s="126"/>
      <c r="N68" s="126"/>
    </row>
    <row r="69" spans="1:14" x14ac:dyDescent="0.25">
      <c r="A69" s="59" t="s">
        <v>305</v>
      </c>
      <c r="B69" s="126"/>
      <c r="C69" s="126"/>
      <c r="D69" s="126"/>
      <c r="E69" s="126"/>
      <c r="F69" s="126"/>
      <c r="G69" s="126"/>
      <c r="H69" s="126"/>
      <c r="I69" s="126"/>
      <c r="J69" s="126"/>
      <c r="K69" s="126"/>
      <c r="L69" s="126"/>
      <c r="M69" s="126"/>
      <c r="N69" s="126"/>
    </row>
    <row r="70" spans="1:14" ht="30" x14ac:dyDescent="0.25">
      <c r="A70" s="59" t="s">
        <v>306</v>
      </c>
      <c r="B70" s="126"/>
      <c r="C70" s="126"/>
      <c r="D70" s="126"/>
      <c r="E70" s="126"/>
      <c r="F70" s="126"/>
      <c r="G70" s="126"/>
      <c r="H70" s="126"/>
      <c r="I70" s="126"/>
      <c r="J70" s="126"/>
      <c r="K70" s="126"/>
      <c r="L70" s="126"/>
      <c r="M70" s="126"/>
      <c r="N70" s="126"/>
    </row>
    <row r="71" spans="1:14" x14ac:dyDescent="0.25">
      <c r="A71" s="59" t="s">
        <v>307</v>
      </c>
      <c r="B71" s="126"/>
      <c r="C71" s="126"/>
      <c r="D71" s="126"/>
      <c r="E71" s="126"/>
      <c r="F71" s="126"/>
      <c r="G71" s="126"/>
      <c r="H71" s="126"/>
      <c r="I71" s="126"/>
      <c r="J71" s="126"/>
      <c r="K71" s="126"/>
      <c r="L71" s="126"/>
      <c r="M71" s="126"/>
      <c r="N71" s="126"/>
    </row>
    <row r="72" spans="1:14" x14ac:dyDescent="0.25">
      <c r="A72" s="59" t="s">
        <v>265</v>
      </c>
      <c r="B72" s="126"/>
      <c r="C72" s="126"/>
      <c r="D72" s="126"/>
      <c r="E72" s="126"/>
      <c r="F72" s="126"/>
      <c r="G72" s="126"/>
      <c r="H72" s="126"/>
      <c r="I72" s="126"/>
      <c r="J72" s="126"/>
      <c r="K72" s="126"/>
      <c r="L72" s="126"/>
      <c r="M72" s="126"/>
      <c r="N72" s="126"/>
    </row>
    <row r="73" spans="1:14" x14ac:dyDescent="0.25">
      <c r="A73" s="59" t="s">
        <v>308</v>
      </c>
      <c r="B73" s="126"/>
      <c r="C73" s="126"/>
      <c r="D73" s="126"/>
      <c r="E73" s="126"/>
      <c r="F73" s="126"/>
      <c r="G73" s="126"/>
      <c r="H73" s="126"/>
      <c r="I73" s="126"/>
      <c r="J73" s="126"/>
      <c r="K73" s="126"/>
      <c r="L73" s="126"/>
      <c r="M73" s="126"/>
      <c r="N73" s="126"/>
    </row>
    <row r="74" spans="1:14" x14ac:dyDescent="0.25">
      <c r="A74" s="59" t="s">
        <v>309</v>
      </c>
      <c r="B74" s="126"/>
      <c r="C74" s="126"/>
      <c r="D74" s="126"/>
      <c r="E74" s="126"/>
      <c r="F74" s="126"/>
      <c r="G74" s="126"/>
      <c r="H74" s="126"/>
      <c r="I74" s="126"/>
      <c r="J74" s="126"/>
      <c r="K74" s="126"/>
      <c r="L74" s="126"/>
      <c r="M74" s="126"/>
      <c r="N74" s="126"/>
    </row>
    <row r="75" spans="1:14" x14ac:dyDescent="0.25">
      <c r="A75" s="59" t="s">
        <v>310</v>
      </c>
      <c r="B75" s="126"/>
      <c r="C75" s="126"/>
      <c r="D75" s="126"/>
      <c r="E75" s="126"/>
      <c r="F75" s="126"/>
      <c r="G75" s="126"/>
      <c r="H75" s="126"/>
      <c r="I75" s="126"/>
      <c r="J75" s="126"/>
      <c r="K75" s="126"/>
      <c r="L75" s="126"/>
      <c r="M75" s="126"/>
      <c r="N75" s="126"/>
    </row>
    <row r="76" spans="1:14" x14ac:dyDescent="0.25">
      <c r="A76" s="59" t="s">
        <v>311</v>
      </c>
      <c r="B76" s="126"/>
      <c r="C76" s="126"/>
      <c r="D76" s="126"/>
      <c r="E76" s="126"/>
      <c r="F76" s="126"/>
      <c r="G76" s="126"/>
      <c r="H76" s="126"/>
      <c r="I76" s="126"/>
      <c r="J76" s="126"/>
      <c r="K76" s="126"/>
      <c r="L76" s="126"/>
      <c r="M76" s="126"/>
      <c r="N76" s="126"/>
    </row>
    <row r="77" spans="1:14" x14ac:dyDescent="0.25">
      <c r="A77" s="59" t="s">
        <v>312</v>
      </c>
      <c r="B77" s="126"/>
      <c r="C77" s="126"/>
      <c r="D77" s="126"/>
      <c r="E77" s="126"/>
      <c r="F77" s="126"/>
      <c r="G77" s="126"/>
      <c r="H77" s="126"/>
      <c r="I77" s="126"/>
      <c r="J77" s="126"/>
      <c r="K77" s="126"/>
      <c r="L77" s="126"/>
      <c r="M77" s="126"/>
      <c r="N77" s="126"/>
    </row>
    <row r="78" spans="1:14" x14ac:dyDescent="0.25">
      <c r="A78" s="59" t="s">
        <v>313</v>
      </c>
      <c r="B78" s="126"/>
      <c r="C78" s="126"/>
      <c r="D78" s="126"/>
      <c r="E78" s="126"/>
      <c r="F78" s="126"/>
      <c r="G78" s="126"/>
      <c r="H78" s="126"/>
      <c r="I78" s="126"/>
      <c r="J78" s="126"/>
      <c r="K78" s="126"/>
      <c r="L78" s="126"/>
      <c r="M78" s="126"/>
      <c r="N78" s="126"/>
    </row>
    <row r="79" spans="1:14" x14ac:dyDescent="0.25">
      <c r="A79" s="59" t="s">
        <v>314</v>
      </c>
      <c r="B79" s="126"/>
      <c r="C79" s="126"/>
      <c r="D79" s="126"/>
      <c r="E79" s="126"/>
      <c r="F79" s="126"/>
      <c r="G79" s="126"/>
      <c r="H79" s="126"/>
      <c r="I79" s="126"/>
      <c r="J79" s="126"/>
      <c r="K79" s="126"/>
      <c r="L79" s="126"/>
      <c r="M79" s="126"/>
      <c r="N79" s="126"/>
    </row>
    <row r="80" spans="1:14" ht="44.1" customHeight="1" x14ac:dyDescent="0.25">
      <c r="A80" s="59" t="s">
        <v>256</v>
      </c>
      <c r="B80" s="199"/>
      <c r="C80" s="201"/>
      <c r="D80" s="201"/>
      <c r="E80" s="201"/>
      <c r="F80" s="201"/>
      <c r="G80" s="201"/>
      <c r="H80" s="201"/>
      <c r="I80" s="201"/>
      <c r="J80" s="201"/>
      <c r="K80" s="201"/>
      <c r="L80" s="201"/>
      <c r="M80" s="201"/>
      <c r="N80" s="201"/>
    </row>
    <row r="81" spans="1:14" x14ac:dyDescent="0.25">
      <c r="B81" s="21"/>
      <c r="C81" s="21"/>
      <c r="D81" s="21"/>
      <c r="E81" s="21"/>
      <c r="F81" s="21"/>
      <c r="G81" s="21"/>
      <c r="H81" s="21"/>
      <c r="I81" s="21"/>
      <c r="J81" s="21"/>
      <c r="K81" s="21"/>
      <c r="L81" s="21"/>
      <c r="M81" s="21"/>
      <c r="N81" s="21"/>
    </row>
    <row r="82" spans="1:14" x14ac:dyDescent="0.25">
      <c r="A82" s="144" t="s">
        <v>319</v>
      </c>
      <c r="B82" s="145"/>
      <c r="C82" s="145"/>
      <c r="D82" s="145"/>
      <c r="E82" s="145"/>
      <c r="F82" s="145"/>
      <c r="G82" s="145"/>
      <c r="H82" s="145"/>
      <c r="I82" s="145"/>
      <c r="J82" s="145"/>
      <c r="K82" s="145"/>
      <c r="L82" s="145"/>
      <c r="M82" s="145"/>
      <c r="N82" s="145"/>
    </row>
    <row r="83" spans="1:14" x14ac:dyDescent="0.25">
      <c r="A83" s="144"/>
      <c r="B83" s="145"/>
      <c r="C83" s="145"/>
      <c r="D83" s="145"/>
      <c r="E83" s="145"/>
      <c r="F83" s="145"/>
      <c r="G83" s="145"/>
      <c r="H83" s="145"/>
      <c r="I83" s="145"/>
      <c r="J83" s="145"/>
      <c r="K83" s="145"/>
      <c r="L83" s="145"/>
      <c r="M83" s="145"/>
      <c r="N83" s="145"/>
    </row>
    <row r="84" spans="1:14" x14ac:dyDescent="0.25">
      <c r="A84" s="144"/>
      <c r="B84" s="145"/>
      <c r="C84" s="145"/>
      <c r="D84" s="145"/>
      <c r="E84" s="145"/>
      <c r="F84" s="145"/>
      <c r="G84" s="145"/>
      <c r="H84" s="145"/>
      <c r="I84" s="145"/>
      <c r="J84" s="145"/>
      <c r="K84" s="145"/>
      <c r="L84" s="145"/>
      <c r="M84" s="145"/>
      <c r="N84" s="145"/>
    </row>
    <row r="85" spans="1:14" x14ac:dyDescent="0.25">
      <c r="B85" s="21"/>
      <c r="C85" s="21"/>
      <c r="D85" s="21"/>
      <c r="E85" s="21"/>
      <c r="F85" s="21"/>
      <c r="G85" s="21"/>
      <c r="H85" s="21"/>
      <c r="I85" s="21"/>
      <c r="J85" s="21"/>
      <c r="K85" s="21"/>
      <c r="L85" s="21"/>
      <c r="M85" s="21"/>
      <c r="N85" s="21"/>
    </row>
    <row r="86" spans="1:14" x14ac:dyDescent="0.25">
      <c r="B86" s="21"/>
      <c r="C86" s="21"/>
      <c r="D86" s="21"/>
      <c r="E86" s="21"/>
      <c r="F86" s="21"/>
      <c r="G86" s="21"/>
      <c r="H86" s="21"/>
      <c r="I86" s="21"/>
      <c r="J86" s="21"/>
      <c r="K86" s="21"/>
      <c r="L86" s="21"/>
      <c r="M86" s="21"/>
      <c r="N86" s="21"/>
    </row>
    <row r="87" spans="1:14" x14ac:dyDescent="0.25">
      <c r="B87" s="21"/>
      <c r="C87" s="21"/>
      <c r="D87" s="21"/>
      <c r="E87" s="21"/>
      <c r="F87" s="21"/>
      <c r="G87" s="21"/>
      <c r="H87" s="21"/>
      <c r="I87" s="21"/>
      <c r="J87" s="21"/>
      <c r="K87" s="21"/>
      <c r="L87" s="21"/>
      <c r="M87" s="21"/>
      <c r="N87" s="21"/>
    </row>
    <row r="88" spans="1:14" x14ac:dyDescent="0.25">
      <c r="B88" s="21"/>
      <c r="C88" s="21"/>
      <c r="D88" s="21"/>
      <c r="E88" s="21"/>
      <c r="F88" s="21"/>
      <c r="G88" s="21"/>
      <c r="H88" s="21"/>
      <c r="I88" s="21"/>
      <c r="J88" s="21"/>
      <c r="K88" s="21"/>
      <c r="L88" s="21"/>
      <c r="M88" s="21"/>
      <c r="N88" s="21"/>
    </row>
    <row r="89" spans="1:14" x14ac:dyDescent="0.25">
      <c r="B89" s="21"/>
      <c r="C89" s="21"/>
      <c r="D89" s="21"/>
      <c r="E89" s="21"/>
      <c r="F89" s="21"/>
      <c r="G89" s="21"/>
      <c r="H89" s="21"/>
      <c r="I89" s="21"/>
      <c r="J89" s="21"/>
      <c r="K89" s="21"/>
      <c r="L89" s="21"/>
      <c r="M89" s="21"/>
      <c r="N89" s="21"/>
    </row>
    <row r="90" spans="1:14" x14ac:dyDescent="0.25">
      <c r="B90" s="21"/>
      <c r="C90" s="21"/>
      <c r="D90" s="21"/>
      <c r="E90" s="21"/>
      <c r="F90" s="21"/>
      <c r="G90" s="21"/>
      <c r="H90" s="21"/>
      <c r="I90" s="21"/>
      <c r="J90" s="21"/>
      <c r="K90" s="21"/>
      <c r="L90" s="21"/>
      <c r="M90" s="21"/>
      <c r="N90" s="21"/>
    </row>
  </sheetData>
  <mergeCells count="16">
    <mergeCell ref="A82:N84"/>
    <mergeCell ref="A7:N7"/>
    <mergeCell ref="A65:N65"/>
    <mergeCell ref="B62:N62"/>
    <mergeCell ref="A47:N47"/>
    <mergeCell ref="A22:N22"/>
    <mergeCell ref="A29:N29"/>
    <mergeCell ref="B44:N44"/>
    <mergeCell ref="A25:N26"/>
    <mergeCell ref="A45:N45"/>
    <mergeCell ref="B80:N80"/>
    <mergeCell ref="A1:N1"/>
    <mergeCell ref="A6:N6"/>
    <mergeCell ref="A3:N3"/>
    <mergeCell ref="A2:N2"/>
    <mergeCell ref="A4:N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5"/>
  <sheetViews>
    <sheetView showGridLines="0" workbookViewId="0">
      <selection activeCell="H23" sqref="H23"/>
    </sheetView>
  </sheetViews>
  <sheetFormatPr baseColWidth="10" defaultColWidth="8.7109375" defaultRowHeight="15" x14ac:dyDescent="0.25"/>
  <cols>
    <col min="1" max="1" width="28" customWidth="1"/>
    <col min="2" max="5" width="16" customWidth="1"/>
    <col min="6" max="6" width="62" customWidth="1"/>
    <col min="7" max="15" width="18" customWidth="1"/>
    <col min="16" max="17" width="22" customWidth="1"/>
    <col min="18" max="19" width="18" customWidth="1"/>
  </cols>
  <sheetData>
    <row r="1" spans="1:17" ht="33.950000000000003" customHeight="1" x14ac:dyDescent="0.25">
      <c r="A1" s="210" t="s">
        <v>320</v>
      </c>
      <c r="B1" s="136"/>
      <c r="C1" s="136"/>
      <c r="D1" s="136"/>
      <c r="E1" s="136"/>
      <c r="F1" s="136"/>
      <c r="P1" s="76" t="str">
        <f>HYPERLINK("#'00-Guide'!A1","⬅ RETOUR GUIDE")</f>
        <v>⬅ RETOUR GUIDE</v>
      </c>
      <c r="Q1" s="76" t="str">
        <f>HYPERLINK("#'Forecast'!A1","➡ EXERCICE SUIVANT")</f>
        <v>➡ EXERCICE SUIVANT</v>
      </c>
    </row>
    <row r="2" spans="1:17" ht="12.75" customHeight="1" x14ac:dyDescent="0.25">
      <c r="A2" s="136"/>
      <c r="B2" s="136"/>
      <c r="C2" s="136"/>
      <c r="D2" s="136"/>
      <c r="E2" s="136"/>
      <c r="F2" s="136"/>
    </row>
    <row r="3" spans="1:17" ht="31.5" customHeight="1" x14ac:dyDescent="0.25">
      <c r="A3" s="209" t="s">
        <v>321</v>
      </c>
      <c r="B3" s="162"/>
      <c r="C3" s="162"/>
      <c r="D3" s="162"/>
      <c r="E3" s="162"/>
      <c r="F3" s="202"/>
    </row>
    <row r="4" spans="1:17" x14ac:dyDescent="0.25">
      <c r="A4" s="88"/>
      <c r="F4" s="89"/>
    </row>
    <row r="5" spans="1:17" ht="18" customHeight="1" x14ac:dyDescent="0.25">
      <c r="A5" s="90"/>
      <c r="B5" s="84"/>
      <c r="C5" s="84"/>
      <c r="D5" s="84"/>
      <c r="E5" s="84"/>
      <c r="F5" s="91"/>
    </row>
    <row r="6" spans="1:17" ht="23.25" customHeight="1" x14ac:dyDescent="0.25"/>
    <row r="7" spans="1:17" ht="23.25" customHeight="1" x14ac:dyDescent="0.25">
      <c r="A7" s="78" t="s">
        <v>153</v>
      </c>
      <c r="B7" s="78" t="s">
        <v>322</v>
      </c>
      <c r="C7" s="78" t="s">
        <v>323</v>
      </c>
      <c r="D7" s="78" t="s">
        <v>324</v>
      </c>
      <c r="E7" s="78" t="s">
        <v>325</v>
      </c>
      <c r="F7" s="78" t="s">
        <v>326</v>
      </c>
    </row>
    <row r="8" spans="1:17" ht="15" customHeight="1" x14ac:dyDescent="0.25">
      <c r="A8" s="79" t="s">
        <v>134</v>
      </c>
      <c r="B8" s="81">
        <v>683460</v>
      </c>
      <c r="C8" s="81">
        <v>618531</v>
      </c>
      <c r="D8" s="129"/>
      <c r="E8" s="130"/>
      <c r="F8" s="131"/>
    </row>
    <row r="9" spans="1:17" ht="15" customHeight="1" x14ac:dyDescent="0.25">
      <c r="A9" s="79" t="s">
        <v>327</v>
      </c>
      <c r="B9" s="81">
        <v>339000</v>
      </c>
      <c r="C9" s="81">
        <v>344000</v>
      </c>
      <c r="D9" s="129"/>
      <c r="E9" s="130"/>
      <c r="F9" s="131"/>
    </row>
    <row r="10" spans="1:17" ht="23.25" customHeight="1" x14ac:dyDescent="0.25">
      <c r="A10" s="79" t="s">
        <v>286</v>
      </c>
      <c r="B10" s="81">
        <v>14400</v>
      </c>
      <c r="C10" s="81">
        <v>13200</v>
      </c>
      <c r="D10" s="129"/>
      <c r="E10" s="130"/>
      <c r="F10" s="131"/>
    </row>
    <row r="11" spans="1:17" ht="15" customHeight="1" x14ac:dyDescent="0.25">
      <c r="A11" s="79" t="s">
        <v>328</v>
      </c>
      <c r="B11" s="81">
        <v>60000</v>
      </c>
      <c r="C11" s="81">
        <v>61500</v>
      </c>
      <c r="D11" s="129"/>
      <c r="E11" s="130"/>
      <c r="F11" s="131"/>
    </row>
    <row r="12" spans="1:17" ht="23.25" customHeight="1" x14ac:dyDescent="0.25">
      <c r="A12" s="79" t="s">
        <v>329</v>
      </c>
      <c r="B12" s="81">
        <v>20400</v>
      </c>
      <c r="C12" s="81">
        <v>23460</v>
      </c>
      <c r="D12" s="129"/>
      <c r="E12" s="130"/>
      <c r="F12" s="131"/>
    </row>
    <row r="13" spans="1:17" ht="15" customHeight="1" x14ac:dyDescent="0.25">
      <c r="A13" s="79" t="s">
        <v>309</v>
      </c>
      <c r="B13" s="81">
        <v>62000</v>
      </c>
      <c r="C13" s="81">
        <v>58000</v>
      </c>
      <c r="D13" s="129"/>
      <c r="E13" s="130"/>
      <c r="F13" s="131"/>
    </row>
    <row r="14" spans="1:17" x14ac:dyDescent="0.25">
      <c r="A14" s="79" t="s">
        <v>330</v>
      </c>
      <c r="B14" s="81">
        <v>-14000</v>
      </c>
      <c r="C14" s="81">
        <v>-64000</v>
      </c>
      <c r="D14" s="129"/>
      <c r="E14" s="130"/>
      <c r="F14" s="131"/>
    </row>
    <row r="15" spans="1:17" ht="15.75" customHeight="1" x14ac:dyDescent="0.25">
      <c r="A15" s="213" t="s">
        <v>331</v>
      </c>
      <c r="B15" s="156">
        <v>35000</v>
      </c>
      <c r="C15" s="156">
        <v>8500</v>
      </c>
      <c r="D15" s="138"/>
      <c r="E15" s="138"/>
      <c r="F15" s="138"/>
    </row>
    <row r="16" spans="1:17" ht="18" customHeight="1" x14ac:dyDescent="0.25">
      <c r="A16" s="43"/>
      <c r="B16" s="43"/>
      <c r="C16" s="43"/>
      <c r="D16" s="43"/>
      <c r="E16" s="43"/>
      <c r="F16" s="43"/>
    </row>
    <row r="17" spans="1:6" ht="23.25" customHeight="1" x14ac:dyDescent="0.25">
      <c r="A17" s="43"/>
      <c r="B17" s="43"/>
      <c r="C17" s="43"/>
      <c r="D17" s="43"/>
      <c r="E17" s="43"/>
      <c r="F17" s="43"/>
    </row>
    <row r="18" spans="1:6" x14ac:dyDescent="0.25">
      <c r="A18" s="211" t="s">
        <v>332</v>
      </c>
      <c r="B18" s="136"/>
      <c r="C18" s="136"/>
      <c r="D18" s="136"/>
      <c r="E18" s="136"/>
      <c r="F18" s="136"/>
    </row>
    <row r="19" spans="1:6" ht="15.75" customHeight="1" x14ac:dyDescent="0.25">
      <c r="A19" s="208"/>
      <c r="B19" s="136"/>
      <c r="C19" s="136"/>
      <c r="D19" s="136"/>
      <c r="E19" s="136"/>
      <c r="F19" s="136"/>
    </row>
    <row r="20" spans="1:6" ht="15" customHeight="1" x14ac:dyDescent="0.25">
      <c r="A20" s="212" t="s">
        <v>153</v>
      </c>
      <c r="B20" s="136"/>
      <c r="C20" s="136"/>
      <c r="D20" s="136"/>
      <c r="E20" s="136"/>
      <c r="F20" s="136"/>
    </row>
    <row r="21" spans="1:6" ht="27.75" customHeight="1" x14ac:dyDescent="0.25">
      <c r="A21" s="80" t="s">
        <v>333</v>
      </c>
      <c r="B21" s="82">
        <v>324060</v>
      </c>
      <c r="C21" s="82">
        <v>251071</v>
      </c>
      <c r="D21" s="110"/>
      <c r="E21" s="111"/>
      <c r="F21" s="107"/>
    </row>
    <row r="22" spans="1:6" ht="15" customHeight="1" x14ac:dyDescent="0.25">
      <c r="A22" s="208"/>
      <c r="B22" s="136"/>
      <c r="C22" s="136"/>
      <c r="D22" s="136"/>
      <c r="E22" s="136"/>
      <c r="F22" s="136"/>
    </row>
    <row r="23" spans="1:6" ht="27.75" customHeight="1" x14ac:dyDescent="0.25">
      <c r="A23" s="43"/>
      <c r="B23" s="43"/>
      <c r="C23" s="43"/>
      <c r="D23" s="43"/>
      <c r="E23" s="43"/>
      <c r="F23" s="43"/>
    </row>
    <row r="24" spans="1:6" ht="15" customHeight="1" x14ac:dyDescent="0.25">
      <c r="A24" s="211" t="s">
        <v>334</v>
      </c>
      <c r="B24" s="136"/>
      <c r="C24" s="136"/>
      <c r="D24" s="136"/>
      <c r="E24" s="136"/>
      <c r="F24" s="136"/>
    </row>
    <row r="25" spans="1:6" ht="27.75" customHeight="1" x14ac:dyDescent="0.25">
      <c r="A25" s="43"/>
      <c r="B25" s="43"/>
      <c r="C25" s="43"/>
      <c r="D25" s="43"/>
      <c r="E25" s="43"/>
      <c r="F25" s="43"/>
    </row>
    <row r="26" spans="1:6" ht="42" customHeight="1" x14ac:dyDescent="0.25">
      <c r="A26" s="123" t="s">
        <v>335</v>
      </c>
      <c r="B26" s="128"/>
      <c r="C26" s="25"/>
      <c r="D26" s="25"/>
      <c r="E26" s="25"/>
      <c r="F26" s="25"/>
    </row>
    <row r="27" spans="1:6" ht="42" customHeight="1" x14ac:dyDescent="0.25">
      <c r="A27" s="83" t="s">
        <v>336</v>
      </c>
      <c r="B27" s="214"/>
      <c r="C27" s="215"/>
      <c r="D27" s="215"/>
      <c r="E27" s="215"/>
      <c r="F27" s="215"/>
    </row>
    <row r="28" spans="1:6" ht="42" customHeight="1" x14ac:dyDescent="0.25">
      <c r="A28" s="83" t="s">
        <v>337</v>
      </c>
      <c r="B28" s="214"/>
      <c r="C28" s="214"/>
      <c r="D28" s="214"/>
      <c r="E28" s="214"/>
      <c r="F28" s="214"/>
    </row>
    <row r="29" spans="1:6" ht="42" customHeight="1" x14ac:dyDescent="0.25">
      <c r="A29" s="83" t="s">
        <v>338</v>
      </c>
      <c r="B29" s="214"/>
      <c r="C29" s="214"/>
      <c r="D29" s="214"/>
      <c r="E29" s="214"/>
      <c r="F29" s="214"/>
    </row>
    <row r="30" spans="1:6" ht="42" customHeight="1" x14ac:dyDescent="0.25">
      <c r="A30" s="83" t="s">
        <v>339</v>
      </c>
      <c r="B30" s="214"/>
      <c r="C30" s="214"/>
      <c r="D30" s="214"/>
      <c r="E30" s="214"/>
      <c r="F30" s="214"/>
    </row>
    <row r="31" spans="1:6" x14ac:dyDescent="0.25">
      <c r="A31" s="43"/>
      <c r="B31" s="43"/>
      <c r="C31" s="43"/>
      <c r="D31" s="43"/>
      <c r="E31" s="43"/>
      <c r="F31" s="43"/>
    </row>
    <row r="32" spans="1:6" x14ac:dyDescent="0.25">
      <c r="A32" s="43"/>
      <c r="B32" s="43"/>
      <c r="C32" s="43"/>
      <c r="D32" s="43"/>
      <c r="E32" s="43"/>
      <c r="F32" s="43"/>
    </row>
    <row r="33" spans="1:6" x14ac:dyDescent="0.25">
      <c r="A33" s="144" t="s">
        <v>340</v>
      </c>
      <c r="B33" s="145"/>
      <c r="C33" s="145"/>
      <c r="D33" s="145"/>
      <c r="E33" s="145"/>
      <c r="F33" s="145"/>
    </row>
    <row r="34" spans="1:6" x14ac:dyDescent="0.25">
      <c r="A34" s="144"/>
      <c r="B34" s="145"/>
      <c r="C34" s="145"/>
      <c r="D34" s="145"/>
      <c r="E34" s="145"/>
      <c r="F34" s="145"/>
    </row>
    <row r="35" spans="1:6" x14ac:dyDescent="0.25">
      <c r="A35" s="144"/>
      <c r="B35" s="145"/>
      <c r="C35" s="145"/>
      <c r="D35" s="145"/>
      <c r="E35" s="145"/>
      <c r="F35" s="145"/>
    </row>
  </sheetData>
  <mergeCells count="14">
    <mergeCell ref="A24:F24"/>
    <mergeCell ref="A33:F35"/>
    <mergeCell ref="B27:F27"/>
    <mergeCell ref="B28:F28"/>
    <mergeCell ref="B29:F29"/>
    <mergeCell ref="B30:F30"/>
    <mergeCell ref="A2:F2"/>
    <mergeCell ref="A19:F19"/>
    <mergeCell ref="A3:F3"/>
    <mergeCell ref="A1:F1"/>
    <mergeCell ref="A22:F22"/>
    <mergeCell ref="A18:F18"/>
    <mergeCell ref="A20:F20"/>
    <mergeCell ref="A15:F15"/>
  </mergeCells>
  <conditionalFormatting sqref="D8:D15">
    <cfRule type="cellIs" dxfId="1" priority="1" operator="lessThan">
      <formula>0</formula>
    </cfRule>
    <cfRule type="cellIs" dxfId="0" priority="2" operator="greater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6"/>
  <sheetViews>
    <sheetView showGridLines="0" topLeftCell="A42" workbookViewId="0">
      <selection activeCell="P45" sqref="P45"/>
    </sheetView>
  </sheetViews>
  <sheetFormatPr baseColWidth="10" defaultColWidth="8.7109375" defaultRowHeight="15" x14ac:dyDescent="0.25"/>
  <cols>
    <col min="1" max="1" width="32" customWidth="1"/>
    <col min="2" max="15" width="10" customWidth="1"/>
    <col min="16" max="19" width="20" customWidth="1"/>
  </cols>
  <sheetData>
    <row r="1" spans="1:16" ht="15.75" customHeight="1" x14ac:dyDescent="0.25">
      <c r="A1" s="135" t="s">
        <v>341</v>
      </c>
      <c r="B1" s="136"/>
      <c r="C1" s="136"/>
      <c r="D1" s="136"/>
      <c r="E1" s="136"/>
      <c r="F1" s="136"/>
      <c r="G1" s="136"/>
      <c r="H1" s="136"/>
      <c r="I1" s="136"/>
      <c r="J1" s="136"/>
      <c r="K1" s="136"/>
      <c r="L1" s="136"/>
      <c r="M1" s="136"/>
      <c r="N1" s="136"/>
      <c r="P1" s="20" t="str">
        <f>HYPERLINK("#'00-Guide'!A1","⬅ RETOUR GUIDE")</f>
        <v>⬅ RETOUR GUIDE</v>
      </c>
    </row>
    <row r="2" spans="1:16" ht="12.75" customHeight="1" x14ac:dyDescent="0.25">
      <c r="A2" s="148" t="s">
        <v>193</v>
      </c>
      <c r="B2" s="136"/>
      <c r="C2" s="136"/>
      <c r="D2" s="136"/>
      <c r="E2" s="136"/>
      <c r="F2" s="136"/>
      <c r="G2" s="136"/>
      <c r="H2" s="136"/>
      <c r="I2" s="136"/>
      <c r="J2" s="136"/>
      <c r="K2" s="136"/>
      <c r="L2" s="136"/>
      <c r="M2" s="136"/>
      <c r="N2" s="136"/>
    </row>
    <row r="3" spans="1:16" ht="15.75" customHeight="1" x14ac:dyDescent="0.25">
      <c r="A3" s="140" t="s">
        <v>342</v>
      </c>
      <c r="B3" s="136"/>
      <c r="C3" s="136"/>
      <c r="D3" s="136"/>
      <c r="E3" s="136"/>
      <c r="F3" s="136"/>
      <c r="G3" s="136"/>
      <c r="H3" s="136"/>
      <c r="I3" s="136"/>
      <c r="J3" s="136"/>
      <c r="K3" s="136"/>
      <c r="L3" s="136"/>
      <c r="M3" s="136"/>
      <c r="N3" s="136"/>
    </row>
    <row r="5" spans="1:16" ht="15.75" customHeight="1" x14ac:dyDescent="0.25">
      <c r="A5" s="139" t="s">
        <v>343</v>
      </c>
      <c r="B5" s="136"/>
      <c r="C5" s="136"/>
      <c r="D5" s="136"/>
      <c r="E5" s="136"/>
      <c r="F5" s="136"/>
      <c r="G5" s="136"/>
      <c r="H5" s="136"/>
      <c r="I5" s="136"/>
      <c r="J5" s="136"/>
      <c r="K5" s="136"/>
      <c r="L5" s="136"/>
      <c r="M5" s="136"/>
      <c r="N5" s="136"/>
    </row>
    <row r="6" spans="1:16" ht="18" customHeight="1" x14ac:dyDescent="0.25">
      <c r="A6" s="1" t="s">
        <v>153</v>
      </c>
      <c r="B6" s="1" t="s">
        <v>242</v>
      </c>
      <c r="C6" s="1" t="s">
        <v>243</v>
      </c>
      <c r="D6" s="1" t="s">
        <v>244</v>
      </c>
      <c r="E6" s="1" t="s">
        <v>245</v>
      </c>
      <c r="F6" s="1" t="s">
        <v>246</v>
      </c>
      <c r="G6" s="1" t="s">
        <v>247</v>
      </c>
      <c r="H6" s="1" t="s">
        <v>248</v>
      </c>
      <c r="I6" s="1" t="s">
        <v>249</v>
      </c>
      <c r="J6" s="1" t="s">
        <v>250</v>
      </c>
      <c r="K6" s="1" t="s">
        <v>251</v>
      </c>
      <c r="L6" s="1" t="s">
        <v>252</v>
      </c>
      <c r="M6" s="1" t="s">
        <v>253</v>
      </c>
      <c r="N6" s="1" t="s">
        <v>254</v>
      </c>
    </row>
    <row r="7" spans="1:16" ht="15" customHeight="1" x14ac:dyDescent="0.25">
      <c r="A7" s="2" t="s">
        <v>344</v>
      </c>
      <c r="B7" s="112"/>
      <c r="C7" s="112"/>
      <c r="D7" s="112"/>
      <c r="E7" s="112"/>
      <c r="F7" s="112"/>
      <c r="G7" s="112"/>
      <c r="H7" s="112"/>
      <c r="I7" s="112"/>
      <c r="J7" s="112"/>
      <c r="K7" s="112"/>
      <c r="L7" s="112"/>
      <c r="M7" s="112"/>
      <c r="N7" s="112"/>
    </row>
    <row r="8" spans="1:16" ht="15" customHeight="1" x14ac:dyDescent="0.25">
      <c r="A8" s="2" t="s">
        <v>345</v>
      </c>
      <c r="B8" s="112"/>
      <c r="C8" s="112"/>
      <c r="D8" s="112"/>
      <c r="E8" s="112"/>
      <c r="F8" s="112"/>
      <c r="G8" s="112"/>
      <c r="H8" s="112"/>
      <c r="I8" s="112"/>
      <c r="J8" s="112"/>
      <c r="K8" s="112"/>
      <c r="L8" s="112"/>
      <c r="M8" s="112"/>
      <c r="N8" s="112"/>
    </row>
    <row r="9" spans="1:16" ht="15" customHeight="1" x14ac:dyDescent="0.25">
      <c r="A9" s="3" t="s">
        <v>346</v>
      </c>
      <c r="B9" s="112"/>
      <c r="C9" s="112"/>
      <c r="D9" s="112"/>
      <c r="E9" s="112"/>
      <c r="F9" s="112"/>
      <c r="G9" s="112"/>
      <c r="H9" s="112"/>
      <c r="I9" s="112"/>
      <c r="J9" s="112"/>
      <c r="K9" s="112"/>
      <c r="L9" s="112"/>
      <c r="M9" s="112"/>
      <c r="N9" s="112"/>
    </row>
    <row r="10" spans="1:16" ht="15" customHeight="1" x14ac:dyDescent="0.25">
      <c r="A10" s="2" t="s">
        <v>347</v>
      </c>
      <c r="B10" s="112"/>
      <c r="C10" s="112"/>
      <c r="D10" s="112"/>
      <c r="E10" s="112"/>
      <c r="F10" s="112"/>
      <c r="G10" s="112"/>
      <c r="H10" s="112"/>
      <c r="I10" s="112"/>
      <c r="J10" s="112"/>
      <c r="K10" s="112"/>
      <c r="L10" s="112"/>
      <c r="M10" s="112"/>
      <c r="N10" s="112"/>
    </row>
    <row r="11" spans="1:16" ht="15" customHeight="1" x14ac:dyDescent="0.25">
      <c r="A11" s="3" t="s">
        <v>149</v>
      </c>
      <c r="B11" s="112"/>
      <c r="C11" s="112"/>
      <c r="D11" s="112"/>
      <c r="E11" s="112"/>
      <c r="F11" s="112"/>
      <c r="G11" s="112"/>
      <c r="H11" s="112"/>
      <c r="I11" s="112"/>
      <c r="J11" s="112"/>
      <c r="K11" s="112"/>
      <c r="L11" s="112"/>
      <c r="M11" s="112"/>
      <c r="N11" s="112"/>
    </row>
    <row r="12" spans="1:16" ht="15" customHeight="1" x14ac:dyDescent="0.25">
      <c r="A12" s="3" t="s">
        <v>330</v>
      </c>
      <c r="B12" s="113"/>
      <c r="C12" s="113"/>
      <c r="D12" s="113"/>
      <c r="E12" s="113"/>
      <c r="F12" s="113"/>
      <c r="G12" s="113"/>
      <c r="H12" s="113"/>
      <c r="I12" s="113"/>
      <c r="J12" s="113"/>
      <c r="K12" s="113"/>
      <c r="L12" s="113"/>
      <c r="M12" s="113"/>
      <c r="N12" s="113"/>
    </row>
    <row r="13" spans="1:16" x14ac:dyDescent="0.25">
      <c r="B13" s="21"/>
      <c r="C13" s="21"/>
      <c r="D13" s="21"/>
      <c r="E13" s="21"/>
      <c r="F13" s="21"/>
      <c r="G13" s="21"/>
      <c r="H13" s="21"/>
      <c r="I13" s="21"/>
      <c r="J13" s="21"/>
      <c r="K13" s="21"/>
      <c r="L13" s="21"/>
      <c r="M13" s="21"/>
      <c r="N13" s="21"/>
    </row>
    <row r="14" spans="1:16" ht="15.75" customHeight="1" x14ac:dyDescent="0.25">
      <c r="A14" s="143" t="s">
        <v>348</v>
      </c>
      <c r="B14" s="136"/>
      <c r="C14" s="136"/>
      <c r="D14" s="136"/>
      <c r="E14" s="136"/>
      <c r="F14" s="136"/>
      <c r="G14" s="136"/>
      <c r="H14" s="136"/>
      <c r="I14" s="136"/>
      <c r="J14" s="136"/>
      <c r="K14" s="136"/>
      <c r="L14" s="136"/>
      <c r="M14" s="136"/>
      <c r="N14" s="136"/>
    </row>
    <row r="15" spans="1:16" ht="18" customHeight="1" x14ac:dyDescent="0.25">
      <c r="A15" s="1" t="s">
        <v>153</v>
      </c>
      <c r="B15" s="75" t="s">
        <v>242</v>
      </c>
      <c r="C15" s="75" t="s">
        <v>243</v>
      </c>
      <c r="D15" s="75" t="s">
        <v>244</v>
      </c>
      <c r="E15" s="75" t="s">
        <v>245</v>
      </c>
      <c r="F15" s="75" t="s">
        <v>246</v>
      </c>
      <c r="G15" s="75" t="s">
        <v>247</v>
      </c>
      <c r="H15" s="75" t="s">
        <v>248</v>
      </c>
      <c r="I15" s="75" t="s">
        <v>249</v>
      </c>
      <c r="J15" s="75" t="s">
        <v>250</v>
      </c>
      <c r="K15" s="75" t="s">
        <v>251</v>
      </c>
      <c r="L15" s="75" t="s">
        <v>252</v>
      </c>
      <c r="M15" s="75" t="s">
        <v>253</v>
      </c>
      <c r="N15" s="75" t="s">
        <v>254</v>
      </c>
    </row>
    <row r="16" spans="1:16" ht="15" customHeight="1" x14ac:dyDescent="0.25">
      <c r="A16" s="2" t="s">
        <v>344</v>
      </c>
      <c r="B16" s="112"/>
      <c r="C16" s="112"/>
      <c r="D16" s="112"/>
      <c r="E16" s="112"/>
      <c r="F16" s="112"/>
      <c r="G16" s="112"/>
      <c r="H16" s="112"/>
      <c r="I16" s="112"/>
      <c r="J16" s="112"/>
      <c r="K16" s="112"/>
      <c r="L16" s="112"/>
      <c r="M16" s="112"/>
      <c r="N16" s="112"/>
    </row>
    <row r="17" spans="1:14" ht="15" customHeight="1" x14ac:dyDescent="0.25">
      <c r="A17" s="134" t="s">
        <v>345</v>
      </c>
      <c r="B17" s="112"/>
      <c r="C17" s="112"/>
      <c r="D17" s="112"/>
      <c r="E17" s="112"/>
      <c r="F17" s="112"/>
      <c r="G17" s="112"/>
      <c r="H17" s="112"/>
      <c r="I17" s="112"/>
      <c r="J17" s="112"/>
      <c r="K17" s="112"/>
      <c r="L17" s="112"/>
      <c r="M17" s="112"/>
      <c r="N17" s="112"/>
    </row>
    <row r="18" spans="1:14" ht="15" customHeight="1" x14ac:dyDescent="0.25">
      <c r="A18" s="3" t="s">
        <v>346</v>
      </c>
      <c r="B18" s="112"/>
      <c r="C18" s="112"/>
      <c r="D18" s="112"/>
      <c r="E18" s="112"/>
      <c r="F18" s="112"/>
      <c r="G18" s="112"/>
      <c r="H18" s="112"/>
      <c r="I18" s="112"/>
      <c r="J18" s="112"/>
      <c r="K18" s="112"/>
      <c r="L18" s="112"/>
      <c r="M18" s="112"/>
      <c r="N18" s="112"/>
    </row>
    <row r="19" spans="1:14" ht="15" customHeight="1" x14ac:dyDescent="0.25">
      <c r="A19" s="2" t="s">
        <v>347</v>
      </c>
      <c r="B19" s="112"/>
      <c r="C19" s="112"/>
      <c r="D19" s="112"/>
      <c r="E19" s="112"/>
      <c r="F19" s="112"/>
      <c r="G19" s="112"/>
      <c r="H19" s="112"/>
      <c r="I19" s="112"/>
      <c r="J19" s="112"/>
      <c r="K19" s="112"/>
      <c r="L19" s="112"/>
      <c r="M19" s="112"/>
      <c r="N19" s="112"/>
    </row>
    <row r="20" spans="1:14" ht="15" customHeight="1" x14ac:dyDescent="0.25">
      <c r="A20" s="3" t="s">
        <v>149</v>
      </c>
      <c r="B20" s="112"/>
      <c r="C20" s="112"/>
      <c r="D20" s="112"/>
      <c r="E20" s="112"/>
      <c r="F20" s="112"/>
      <c r="G20" s="112"/>
      <c r="H20" s="112"/>
      <c r="I20" s="112"/>
      <c r="J20" s="112"/>
      <c r="K20" s="112"/>
      <c r="L20" s="112"/>
      <c r="M20" s="112"/>
      <c r="N20" s="112"/>
    </row>
    <row r="21" spans="1:14" ht="15" customHeight="1" x14ac:dyDescent="0.25">
      <c r="A21" s="3" t="s">
        <v>330</v>
      </c>
      <c r="B21" s="113"/>
      <c r="C21" s="113"/>
      <c r="D21" s="113"/>
      <c r="E21" s="113"/>
      <c r="F21" s="113"/>
      <c r="G21" s="113"/>
      <c r="H21" s="113"/>
      <c r="I21" s="113"/>
      <c r="J21" s="113"/>
      <c r="K21" s="113"/>
      <c r="L21" s="113"/>
      <c r="M21" s="113"/>
      <c r="N21" s="113"/>
    </row>
    <row r="22" spans="1:14" x14ac:dyDescent="0.25">
      <c r="B22" s="21"/>
      <c r="C22" s="21"/>
      <c r="D22" s="21"/>
      <c r="E22" s="21"/>
      <c r="F22" s="21"/>
      <c r="G22" s="21"/>
      <c r="H22" s="21"/>
      <c r="I22" s="21"/>
      <c r="J22" s="21"/>
      <c r="K22" s="21"/>
      <c r="L22" s="21"/>
      <c r="M22" s="21"/>
      <c r="N22" s="21"/>
    </row>
    <row r="23" spans="1:14" ht="15.75" customHeight="1" x14ac:dyDescent="0.25">
      <c r="A23" s="141" t="s">
        <v>349</v>
      </c>
      <c r="B23" s="136"/>
      <c r="C23" s="136"/>
      <c r="D23" s="136"/>
      <c r="E23" s="136"/>
      <c r="F23" s="136"/>
      <c r="G23" s="136"/>
      <c r="H23" s="136"/>
      <c r="I23" s="136"/>
      <c r="J23" s="136"/>
      <c r="K23" s="136"/>
      <c r="L23" s="136"/>
      <c r="M23" s="136"/>
      <c r="N23" s="136"/>
    </row>
    <row r="24" spans="1:14" ht="18" customHeight="1" x14ac:dyDescent="0.25">
      <c r="A24" s="1" t="s">
        <v>153</v>
      </c>
      <c r="B24" s="75" t="s">
        <v>242</v>
      </c>
      <c r="C24" s="75" t="s">
        <v>243</v>
      </c>
      <c r="D24" s="75" t="s">
        <v>244</v>
      </c>
      <c r="E24" s="75" t="s">
        <v>245</v>
      </c>
      <c r="F24" s="75" t="s">
        <v>246</v>
      </c>
      <c r="G24" s="75" t="s">
        <v>247</v>
      </c>
      <c r="H24" s="75" t="s">
        <v>248</v>
      </c>
      <c r="I24" s="75" t="s">
        <v>249</v>
      </c>
      <c r="J24" s="75" t="s">
        <v>250</v>
      </c>
      <c r="K24" s="75" t="s">
        <v>251</v>
      </c>
      <c r="L24" s="75" t="s">
        <v>252</v>
      </c>
      <c r="M24" s="75" t="s">
        <v>253</v>
      </c>
      <c r="N24" s="75" t="s">
        <v>254</v>
      </c>
    </row>
    <row r="25" spans="1:14" ht="15" customHeight="1" x14ac:dyDescent="0.25">
      <c r="A25" s="2" t="s">
        <v>344</v>
      </c>
      <c r="B25" s="112"/>
      <c r="C25" s="112"/>
      <c r="D25" s="112"/>
      <c r="E25" s="112"/>
      <c r="F25" s="112"/>
      <c r="G25" s="112"/>
      <c r="H25" s="112"/>
      <c r="I25" s="112"/>
      <c r="J25" s="112"/>
      <c r="K25" s="112"/>
      <c r="L25" s="112"/>
      <c r="M25" s="112"/>
      <c r="N25" s="112"/>
    </row>
    <row r="26" spans="1:14" ht="15" customHeight="1" x14ac:dyDescent="0.25">
      <c r="A26" s="2" t="s">
        <v>345</v>
      </c>
      <c r="B26" s="112"/>
      <c r="C26" s="112"/>
      <c r="D26" s="112"/>
      <c r="E26" s="112"/>
      <c r="F26" s="112"/>
      <c r="G26" s="112"/>
      <c r="H26" s="112"/>
      <c r="I26" s="112"/>
      <c r="J26" s="112"/>
      <c r="K26" s="112"/>
      <c r="L26" s="112"/>
      <c r="M26" s="112"/>
      <c r="N26" s="112"/>
    </row>
    <row r="27" spans="1:14" ht="15" customHeight="1" x14ac:dyDescent="0.25">
      <c r="A27" s="3" t="s">
        <v>346</v>
      </c>
      <c r="B27" s="112"/>
      <c r="C27" s="112"/>
      <c r="D27" s="112"/>
      <c r="E27" s="112"/>
      <c r="F27" s="112"/>
      <c r="G27" s="112"/>
      <c r="H27" s="112"/>
      <c r="I27" s="112"/>
      <c r="J27" s="112"/>
      <c r="K27" s="112"/>
      <c r="L27" s="112"/>
      <c r="M27" s="112"/>
      <c r="N27" s="112"/>
    </row>
    <row r="28" spans="1:14" ht="15" customHeight="1" x14ac:dyDescent="0.25">
      <c r="A28" s="2" t="s">
        <v>347</v>
      </c>
      <c r="B28" s="112"/>
      <c r="C28" s="112"/>
      <c r="D28" s="112"/>
      <c r="E28" s="112"/>
      <c r="F28" s="112"/>
      <c r="G28" s="112"/>
      <c r="H28" s="112"/>
      <c r="I28" s="112"/>
      <c r="J28" s="112"/>
      <c r="K28" s="112"/>
      <c r="L28" s="112"/>
      <c r="M28" s="112"/>
      <c r="N28" s="112"/>
    </row>
    <row r="29" spans="1:14" ht="15" customHeight="1" x14ac:dyDescent="0.25">
      <c r="A29" s="3" t="s">
        <v>149</v>
      </c>
      <c r="B29" s="112"/>
      <c r="C29" s="112"/>
      <c r="D29" s="112"/>
      <c r="E29" s="112"/>
      <c r="F29" s="112"/>
      <c r="G29" s="112"/>
      <c r="H29" s="112"/>
      <c r="I29" s="112"/>
      <c r="J29" s="112"/>
      <c r="K29" s="112"/>
      <c r="L29" s="112"/>
      <c r="M29" s="112"/>
      <c r="N29" s="112"/>
    </row>
    <row r="30" spans="1:14" ht="15" customHeight="1" x14ac:dyDescent="0.25">
      <c r="A30" s="3" t="s">
        <v>330</v>
      </c>
      <c r="B30" s="113"/>
      <c r="C30" s="113"/>
      <c r="D30" s="113"/>
      <c r="E30" s="113"/>
      <c r="F30" s="113"/>
      <c r="G30" s="113"/>
      <c r="H30" s="113"/>
      <c r="I30" s="113"/>
      <c r="J30" s="113"/>
      <c r="K30" s="113"/>
      <c r="L30" s="113"/>
      <c r="M30" s="113"/>
      <c r="N30" s="113"/>
    </row>
    <row r="31" spans="1:14" ht="15" customHeight="1" x14ac:dyDescent="0.25">
      <c r="A31" s="136"/>
      <c r="B31" s="136"/>
      <c r="C31" s="136"/>
      <c r="D31" s="136"/>
      <c r="E31" s="136"/>
      <c r="F31" s="136"/>
      <c r="G31" s="136"/>
      <c r="H31" s="136"/>
      <c r="I31" s="136"/>
      <c r="J31" s="136"/>
      <c r="K31" s="136"/>
      <c r="L31" s="136"/>
      <c r="M31" s="136"/>
      <c r="N31" s="136"/>
    </row>
    <row r="32" spans="1:14" ht="15.75" customHeight="1" x14ac:dyDescent="0.25">
      <c r="A32" s="142" t="s">
        <v>350</v>
      </c>
      <c r="B32" s="136"/>
      <c r="C32" s="136"/>
      <c r="D32" s="136"/>
      <c r="E32" s="136"/>
      <c r="F32" s="136"/>
      <c r="G32" s="136"/>
      <c r="H32" s="136"/>
      <c r="I32" s="136"/>
      <c r="J32" s="136"/>
      <c r="K32" s="136"/>
      <c r="L32" s="136"/>
      <c r="M32" s="136"/>
      <c r="N32" s="136"/>
    </row>
    <row r="33" spans="1:14" ht="18" customHeight="1" x14ac:dyDescent="0.25">
      <c r="A33" s="1" t="s">
        <v>153</v>
      </c>
      <c r="B33" s="75" t="s">
        <v>242</v>
      </c>
      <c r="C33" s="75" t="s">
        <v>243</v>
      </c>
      <c r="D33" s="75" t="s">
        <v>244</v>
      </c>
      <c r="E33" s="75" t="s">
        <v>245</v>
      </c>
      <c r="F33" s="75" t="s">
        <v>246</v>
      </c>
      <c r="G33" s="75" t="s">
        <v>247</v>
      </c>
      <c r="H33" s="75" t="s">
        <v>248</v>
      </c>
      <c r="I33" s="75" t="s">
        <v>249</v>
      </c>
      <c r="J33" s="75" t="s">
        <v>250</v>
      </c>
      <c r="K33" s="75" t="s">
        <v>251</v>
      </c>
      <c r="L33" s="75" t="s">
        <v>252</v>
      </c>
      <c r="M33" s="75" t="s">
        <v>253</v>
      </c>
      <c r="N33" s="75" t="s">
        <v>254</v>
      </c>
    </row>
    <row r="34" spans="1:14" ht="15" customHeight="1" x14ac:dyDescent="0.25">
      <c r="A34" s="2" t="s">
        <v>344</v>
      </c>
      <c r="B34" s="112"/>
      <c r="C34" s="112"/>
      <c r="D34" s="112"/>
      <c r="E34" s="112"/>
      <c r="F34" s="112"/>
      <c r="G34" s="112"/>
      <c r="H34" s="112"/>
      <c r="I34" s="112"/>
      <c r="J34" s="112"/>
      <c r="K34" s="112"/>
      <c r="L34" s="112"/>
      <c r="M34" s="112"/>
      <c r="N34" s="112"/>
    </row>
    <row r="35" spans="1:14" ht="15" customHeight="1" x14ac:dyDescent="0.25">
      <c r="A35" s="2" t="s">
        <v>345</v>
      </c>
      <c r="B35" s="112"/>
      <c r="C35" s="112"/>
      <c r="D35" s="112"/>
      <c r="E35" s="112"/>
      <c r="F35" s="112"/>
      <c r="G35" s="112"/>
      <c r="H35" s="112"/>
      <c r="I35" s="112"/>
      <c r="J35" s="112"/>
      <c r="K35" s="112"/>
      <c r="L35" s="112"/>
      <c r="M35" s="112"/>
      <c r="N35" s="112"/>
    </row>
    <row r="36" spans="1:14" ht="15" customHeight="1" x14ac:dyDescent="0.25">
      <c r="A36" s="3" t="s">
        <v>346</v>
      </c>
      <c r="B36" s="112"/>
      <c r="C36" s="112"/>
      <c r="D36" s="112"/>
      <c r="E36" s="112"/>
      <c r="F36" s="112"/>
      <c r="G36" s="112"/>
      <c r="H36" s="112"/>
      <c r="I36" s="112"/>
      <c r="J36" s="112"/>
      <c r="K36" s="112"/>
      <c r="L36" s="112"/>
      <c r="M36" s="112"/>
      <c r="N36" s="112"/>
    </row>
    <row r="37" spans="1:14" ht="15" customHeight="1" x14ac:dyDescent="0.25">
      <c r="A37" s="2" t="s">
        <v>347</v>
      </c>
      <c r="B37" s="112"/>
      <c r="C37" s="112"/>
      <c r="D37" s="112"/>
      <c r="E37" s="112"/>
      <c r="F37" s="112"/>
      <c r="G37" s="112"/>
      <c r="H37" s="112"/>
      <c r="I37" s="112"/>
      <c r="J37" s="112"/>
      <c r="K37" s="112"/>
      <c r="L37" s="112"/>
      <c r="M37" s="112"/>
      <c r="N37" s="112"/>
    </row>
    <row r="38" spans="1:14" ht="15" customHeight="1" x14ac:dyDescent="0.25">
      <c r="A38" s="3" t="s">
        <v>149</v>
      </c>
      <c r="B38" s="112"/>
      <c r="C38" s="112"/>
      <c r="D38" s="112"/>
      <c r="E38" s="112"/>
      <c r="F38" s="112"/>
      <c r="G38" s="112"/>
      <c r="H38" s="112"/>
      <c r="I38" s="112"/>
      <c r="J38" s="112"/>
      <c r="K38" s="112"/>
      <c r="L38" s="112"/>
      <c r="M38" s="112"/>
      <c r="N38" s="112"/>
    </row>
    <row r="39" spans="1:14" ht="15" customHeight="1" x14ac:dyDescent="0.25">
      <c r="A39" s="3" t="s">
        <v>330</v>
      </c>
      <c r="B39" s="113"/>
      <c r="C39" s="113"/>
      <c r="D39" s="113"/>
      <c r="E39" s="113"/>
      <c r="F39" s="113"/>
      <c r="G39" s="113"/>
      <c r="H39" s="113"/>
      <c r="I39" s="113"/>
      <c r="J39" s="113"/>
      <c r="K39" s="113"/>
      <c r="L39" s="113"/>
      <c r="M39" s="113"/>
      <c r="N39" s="113"/>
    </row>
    <row r="41" spans="1:14" ht="15.75" customHeight="1" x14ac:dyDescent="0.25">
      <c r="A41" s="140" t="s">
        <v>351</v>
      </c>
      <c r="B41" s="136"/>
      <c r="C41" s="136"/>
      <c r="D41" s="136"/>
      <c r="E41" s="136"/>
      <c r="F41" s="136"/>
      <c r="G41" s="136"/>
      <c r="H41" s="136"/>
      <c r="I41" s="136"/>
      <c r="J41" s="136"/>
      <c r="K41" s="136"/>
      <c r="L41" s="136"/>
      <c r="M41" s="136"/>
      <c r="N41" s="136"/>
    </row>
    <row r="42" spans="1:14" ht="24" x14ac:dyDescent="0.25">
      <c r="A42" s="1" t="s">
        <v>352</v>
      </c>
      <c r="B42" s="1" t="s">
        <v>353</v>
      </c>
      <c r="C42" s="1" t="s">
        <v>354</v>
      </c>
      <c r="D42" s="1" t="s">
        <v>355</v>
      </c>
      <c r="E42" s="1" t="s">
        <v>356</v>
      </c>
    </row>
    <row r="43" spans="1:14" ht="21.75" customHeight="1" x14ac:dyDescent="0.25">
      <c r="A43" s="114"/>
      <c r="B43" s="115"/>
      <c r="C43" s="115"/>
      <c r="D43" s="115"/>
      <c r="E43" s="115"/>
    </row>
    <row r="44" spans="1:14" ht="36" customHeight="1" x14ac:dyDescent="0.25">
      <c r="A44" s="114"/>
      <c r="B44" s="115"/>
      <c r="C44" s="115"/>
      <c r="D44" s="115"/>
      <c r="E44" s="115"/>
    </row>
    <row r="45" spans="1:14" ht="42.75" customHeight="1" x14ac:dyDescent="0.25">
      <c r="A45" s="114"/>
      <c r="B45" s="115"/>
      <c r="C45" s="115"/>
      <c r="D45" s="115"/>
      <c r="E45" s="115"/>
      <c r="F45" s="124"/>
    </row>
    <row r="46" spans="1:14" ht="37.5" customHeight="1" x14ac:dyDescent="0.25">
      <c r="A46" s="114"/>
      <c r="B46" s="115"/>
      <c r="C46" s="115"/>
      <c r="D46" s="115"/>
      <c r="E46" s="115"/>
    </row>
    <row r="47" spans="1:14" ht="36.75" customHeight="1" x14ac:dyDescent="0.25">
      <c r="A47" s="114"/>
      <c r="B47" s="115"/>
      <c r="C47" s="115"/>
      <c r="D47" s="115"/>
      <c r="E47" s="115"/>
    </row>
    <row r="48" spans="1:14" x14ac:dyDescent="0.25">
      <c r="A48" s="144" t="s">
        <v>357</v>
      </c>
      <c r="B48" s="145"/>
      <c r="C48" s="145"/>
      <c r="D48" s="145"/>
      <c r="E48" s="145"/>
      <c r="F48" s="145"/>
      <c r="G48" s="145"/>
      <c r="H48" s="145"/>
      <c r="I48" s="145"/>
      <c r="J48" s="145"/>
      <c r="K48" s="145"/>
      <c r="L48" s="145"/>
      <c r="M48" s="145"/>
      <c r="N48" s="145"/>
    </row>
    <row r="49" spans="1:14" x14ac:dyDescent="0.25">
      <c r="A49" s="144"/>
      <c r="B49" s="145"/>
      <c r="C49" s="145"/>
      <c r="D49" s="145"/>
      <c r="E49" s="145"/>
      <c r="F49" s="145"/>
      <c r="G49" s="145"/>
      <c r="H49" s="145"/>
      <c r="I49" s="145"/>
      <c r="J49" s="145"/>
      <c r="K49" s="145"/>
      <c r="L49" s="145"/>
      <c r="M49" s="145"/>
      <c r="N49" s="145"/>
    </row>
    <row r="50" spans="1:14" x14ac:dyDescent="0.25">
      <c r="A50" s="146"/>
      <c r="B50" s="147"/>
      <c r="C50" s="147"/>
      <c r="D50" s="147"/>
      <c r="E50" s="147"/>
      <c r="F50" s="147"/>
      <c r="G50" s="147"/>
      <c r="H50" s="147"/>
      <c r="I50" s="147"/>
      <c r="J50" s="147"/>
      <c r="K50" s="147"/>
      <c r="L50" s="147"/>
      <c r="M50" s="147"/>
      <c r="N50" s="147"/>
    </row>
    <row r="52" spans="1:14" x14ac:dyDescent="0.25">
      <c r="A52" s="116"/>
      <c r="B52" s="100"/>
      <c r="C52" s="100"/>
      <c r="D52" s="100"/>
      <c r="E52" s="100"/>
      <c r="F52" s="100"/>
      <c r="G52" s="100"/>
      <c r="H52" s="100"/>
      <c r="I52" s="100"/>
      <c r="J52" s="100"/>
      <c r="K52" s="100"/>
      <c r="L52" s="100"/>
      <c r="M52" s="100"/>
      <c r="N52" s="100"/>
    </row>
    <row r="53" spans="1:14" x14ac:dyDescent="0.25">
      <c r="A53" s="137"/>
      <c r="B53" s="137"/>
      <c r="C53" s="137"/>
      <c r="D53" s="137"/>
      <c r="E53" s="137"/>
      <c r="F53" s="137"/>
      <c r="G53" s="137"/>
      <c r="H53" s="137"/>
      <c r="I53" s="137"/>
      <c r="J53" s="137"/>
      <c r="K53" s="137"/>
      <c r="L53" s="137"/>
      <c r="M53" s="137"/>
      <c r="N53" s="137"/>
    </row>
    <row r="54" spans="1:14" x14ac:dyDescent="0.25">
      <c r="A54" s="137"/>
      <c r="B54" s="137"/>
      <c r="C54" s="137"/>
      <c r="D54" s="137"/>
      <c r="E54" s="137"/>
      <c r="F54" s="137"/>
      <c r="G54" s="137"/>
      <c r="H54" s="137"/>
      <c r="I54" s="137"/>
      <c r="J54" s="137"/>
      <c r="K54" s="137"/>
      <c r="L54" s="137"/>
      <c r="M54" s="137"/>
      <c r="N54" s="137"/>
    </row>
    <row r="55" spans="1:14" x14ac:dyDescent="0.25">
      <c r="A55" s="137"/>
      <c r="B55" s="137"/>
      <c r="C55" s="137"/>
      <c r="D55" s="137"/>
      <c r="E55" s="137"/>
      <c r="F55" s="137"/>
      <c r="G55" s="137"/>
      <c r="H55" s="137"/>
      <c r="I55" s="137"/>
      <c r="J55" s="137"/>
      <c r="K55" s="137"/>
      <c r="L55" s="137"/>
      <c r="M55" s="137"/>
      <c r="N55" s="137"/>
    </row>
    <row r="56" spans="1:14" x14ac:dyDescent="0.25">
      <c r="A56" s="138"/>
      <c r="B56" s="138"/>
      <c r="C56" s="138"/>
      <c r="D56" s="138"/>
      <c r="E56" s="138"/>
      <c r="F56" s="138"/>
      <c r="G56" s="138"/>
      <c r="H56" s="138"/>
      <c r="I56" s="138"/>
      <c r="J56" s="138"/>
      <c r="K56" s="138"/>
      <c r="L56" s="138"/>
      <c r="M56" s="138"/>
      <c r="N56" s="138"/>
    </row>
  </sheetData>
  <mergeCells count="11">
    <mergeCell ref="A1:N1"/>
    <mergeCell ref="A53:N56"/>
    <mergeCell ref="A5:N5"/>
    <mergeCell ref="A41:N41"/>
    <mergeCell ref="A23:N23"/>
    <mergeCell ref="A32:N32"/>
    <mergeCell ref="A14:N14"/>
    <mergeCell ref="A48:N50"/>
    <mergeCell ref="A31:N31"/>
    <mergeCell ref="A3:N3"/>
    <mergeCell ref="A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showGridLines="0" workbookViewId="0">
      <selection sqref="A1:F1"/>
    </sheetView>
  </sheetViews>
  <sheetFormatPr baseColWidth="10" defaultColWidth="9.140625" defaultRowHeight="15" x14ac:dyDescent="0.25"/>
  <cols>
    <col min="1" max="1" width="28" customWidth="1"/>
    <col min="2" max="2" width="20" customWidth="1"/>
    <col min="3" max="4" width="42" customWidth="1"/>
    <col min="5" max="6" width="16" customWidth="1"/>
  </cols>
  <sheetData>
    <row r="1" spans="1:6" ht="33.950000000000003" customHeight="1" x14ac:dyDescent="0.25">
      <c r="A1" s="166" t="s">
        <v>84</v>
      </c>
      <c r="B1" s="159"/>
      <c r="C1" s="159"/>
      <c r="D1" s="159"/>
      <c r="E1" s="159"/>
      <c r="F1" s="160"/>
    </row>
    <row r="2" spans="1:6" x14ac:dyDescent="0.25">
      <c r="A2" s="36" t="str">
        <f>HYPERLINK("#'00-Guide'!A1","⬅ RETOUR GUIDE")</f>
        <v>⬅ RETOUR GUIDE</v>
      </c>
      <c r="D2" s="37" t="str">
        <f>HYPERLINK("#'SWOT_PESTEL'!A1","➡ MISSION 02")</f>
        <v>➡ MISSION 02</v>
      </c>
    </row>
    <row r="4" spans="1:6" x14ac:dyDescent="0.25">
      <c r="A4" s="167" t="s">
        <v>85</v>
      </c>
      <c r="B4" s="136"/>
      <c r="C4" s="136"/>
      <c r="D4" s="136"/>
      <c r="E4" s="136"/>
      <c r="F4" s="136"/>
    </row>
    <row r="5" spans="1:6" x14ac:dyDescent="0.25">
      <c r="A5" s="136"/>
      <c r="B5" s="153"/>
      <c r="C5" s="153"/>
      <c r="D5" s="153"/>
      <c r="E5" s="153"/>
      <c r="F5" s="136"/>
    </row>
    <row r="6" spans="1:6" x14ac:dyDescent="0.25">
      <c r="A6" s="136"/>
      <c r="B6" s="136"/>
      <c r="C6" s="136"/>
      <c r="D6" s="136"/>
      <c r="E6" s="136"/>
      <c r="F6" s="136"/>
    </row>
    <row r="7" spans="1:6" x14ac:dyDescent="0.25">
      <c r="A7" s="42"/>
      <c r="B7" s="42"/>
      <c r="C7" s="42"/>
      <c r="D7" s="42"/>
      <c r="E7" s="42"/>
      <c r="F7" s="42"/>
    </row>
    <row r="9" spans="1:6" x14ac:dyDescent="0.25">
      <c r="A9" s="28" t="s">
        <v>86</v>
      </c>
      <c r="B9" s="28" t="s">
        <v>87</v>
      </c>
      <c r="C9" s="28" t="s">
        <v>88</v>
      </c>
      <c r="D9" s="28" t="s">
        <v>89</v>
      </c>
      <c r="E9" s="28" t="s">
        <v>12</v>
      </c>
      <c r="F9" s="28" t="s">
        <v>90</v>
      </c>
    </row>
    <row r="10" spans="1:6" ht="45" x14ac:dyDescent="0.25">
      <c r="A10" s="17" t="s">
        <v>91</v>
      </c>
      <c r="B10" s="19" t="str">
        <f>HYPERLINK("#'01-Bilan N-1'!A1","▶ Ouvrir Bilan N-1")</f>
        <v>▶ Ouvrir Bilan N-1</v>
      </c>
      <c r="C10" s="18" t="s">
        <v>92</v>
      </c>
      <c r="D10" s="18" t="s">
        <v>93</v>
      </c>
      <c r="E10" s="18" t="s">
        <v>19</v>
      </c>
      <c r="F10" s="18" t="s">
        <v>94</v>
      </c>
    </row>
    <row r="11" spans="1:6" ht="45" x14ac:dyDescent="0.25">
      <c r="A11" s="17" t="s">
        <v>95</v>
      </c>
      <c r="B11" s="19" t="str">
        <f>HYPERLINK("#'01-Compte de résultat'!A1","▶ Ouvrir Compte de résultat")</f>
        <v>▶ Ouvrir Compte de résultat</v>
      </c>
      <c r="C11" s="18" t="s">
        <v>96</v>
      </c>
      <c r="D11" s="18" t="s">
        <v>93</v>
      </c>
      <c r="E11" s="18" t="s">
        <v>19</v>
      </c>
      <c r="F11" s="18" t="s">
        <v>97</v>
      </c>
    </row>
    <row r="12" spans="1:6" ht="45" x14ac:dyDescent="0.25">
      <c r="A12" s="17" t="s">
        <v>98</v>
      </c>
      <c r="B12" s="19" t="str">
        <f>HYPERLINK("#'01-SIG'!A1","▶ Ouvrir SIG")</f>
        <v>▶ Ouvrir SIG</v>
      </c>
      <c r="C12" s="18" t="s">
        <v>99</v>
      </c>
      <c r="D12" s="18" t="s">
        <v>93</v>
      </c>
      <c r="E12" s="18" t="s">
        <v>19</v>
      </c>
      <c r="F12" s="18" t="s">
        <v>100</v>
      </c>
    </row>
    <row r="15" spans="1:6" x14ac:dyDescent="0.25">
      <c r="A15" s="168" t="s">
        <v>101</v>
      </c>
      <c r="B15" s="136"/>
      <c r="C15" s="136"/>
      <c r="D15" s="136"/>
      <c r="E15" s="136"/>
      <c r="F15" s="136"/>
    </row>
    <row r="16" spans="1:6" x14ac:dyDescent="0.25">
      <c r="A16" s="136"/>
      <c r="B16" s="136"/>
      <c r="C16" s="136"/>
      <c r="D16" s="136"/>
      <c r="E16" s="136"/>
      <c r="F16" s="136"/>
    </row>
    <row r="17" spans="2:4" x14ac:dyDescent="0.25">
      <c r="B17" s="43"/>
      <c r="C17" s="43"/>
      <c r="D17" s="43"/>
    </row>
    <row r="18" spans="2:4" x14ac:dyDescent="0.25">
      <c r="B18" s="43"/>
      <c r="C18" s="43"/>
      <c r="D18" s="43"/>
    </row>
    <row r="19" spans="2:4" x14ac:dyDescent="0.25">
      <c r="B19" s="43"/>
      <c r="C19" s="43"/>
      <c r="D19" s="43"/>
    </row>
    <row r="20" spans="2:4" x14ac:dyDescent="0.25">
      <c r="B20" s="43"/>
      <c r="C20" s="43"/>
      <c r="D20" s="43"/>
    </row>
    <row r="21" spans="2:4" x14ac:dyDescent="0.25">
      <c r="B21" s="43"/>
      <c r="C21" s="43"/>
      <c r="D21" s="43"/>
    </row>
  </sheetData>
  <mergeCells count="3">
    <mergeCell ref="A1:F1"/>
    <mergeCell ref="A4:F6"/>
    <mergeCell ref="A15:F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showGridLines="0" workbookViewId="0">
      <selection sqref="A1:F1"/>
    </sheetView>
  </sheetViews>
  <sheetFormatPr baseColWidth="10" defaultColWidth="9.140625" defaultRowHeight="15" x14ac:dyDescent="0.25"/>
  <cols>
    <col min="1" max="1" width="28" customWidth="1"/>
    <col min="2" max="2" width="20" customWidth="1"/>
    <col min="3" max="4" width="42" customWidth="1"/>
    <col min="5" max="6" width="16" customWidth="1"/>
  </cols>
  <sheetData>
    <row r="1" spans="1:6" ht="33.950000000000003" customHeight="1" x14ac:dyDescent="0.25">
      <c r="A1" s="166" t="s">
        <v>102</v>
      </c>
      <c r="B1" s="159"/>
      <c r="C1" s="159"/>
      <c r="D1" s="159"/>
      <c r="E1" s="159"/>
      <c r="F1" s="160"/>
    </row>
    <row r="2" spans="1:6" x14ac:dyDescent="0.25">
      <c r="A2" s="36" t="str">
        <f>HYPERLINK("#'00-Guide'!A1","⬅ RETOUR GUIDE")</f>
        <v>⬅ RETOUR GUIDE</v>
      </c>
      <c r="B2" s="21"/>
      <c r="D2" s="39" t="str">
        <f>HYPERLINK("#'01-Compte de résultat'!A1","➡ COMPTE DE RÉSULTAT")</f>
        <v>➡ COMPTE DE RÉSULTAT</v>
      </c>
    </row>
    <row r="3" spans="1:6" x14ac:dyDescent="0.25">
      <c r="B3" s="21"/>
      <c r="D3" s="21"/>
    </row>
    <row r="4" spans="1:6" x14ac:dyDescent="0.25">
      <c r="A4" s="167" t="s">
        <v>103</v>
      </c>
      <c r="B4" s="136"/>
      <c r="C4" s="136"/>
      <c r="D4" s="136"/>
      <c r="E4" s="136"/>
      <c r="F4" s="136"/>
    </row>
    <row r="5" spans="1:6" x14ac:dyDescent="0.25">
      <c r="A5" s="136"/>
      <c r="B5" s="136"/>
      <c r="C5" s="136"/>
      <c r="D5" s="136"/>
      <c r="E5" s="136"/>
      <c r="F5" s="136"/>
    </row>
    <row r="6" spans="1:6" x14ac:dyDescent="0.25">
      <c r="A6" s="38"/>
      <c r="B6" s="40"/>
      <c r="C6" s="38"/>
      <c r="D6" s="40"/>
      <c r="E6" s="38"/>
      <c r="F6" s="38"/>
    </row>
    <row r="7" spans="1:6" x14ac:dyDescent="0.25">
      <c r="A7" s="28" t="s">
        <v>104</v>
      </c>
      <c r="B7" s="44" t="s">
        <v>105</v>
      </c>
      <c r="C7" s="28" t="s">
        <v>106</v>
      </c>
      <c r="D7" s="44" t="s">
        <v>105</v>
      </c>
      <c r="E7" s="42"/>
      <c r="F7" s="42"/>
    </row>
    <row r="8" spans="1:6" x14ac:dyDescent="0.25">
      <c r="A8" s="18" t="s">
        <v>107</v>
      </c>
      <c r="B8" s="22">
        <v>350000</v>
      </c>
      <c r="C8" s="18" t="s">
        <v>108</v>
      </c>
      <c r="D8" s="22">
        <v>220000</v>
      </c>
    </row>
    <row r="9" spans="1:6" x14ac:dyDescent="0.25">
      <c r="A9" s="28" t="s">
        <v>109</v>
      </c>
      <c r="B9" s="44">
        <v>90000</v>
      </c>
      <c r="C9" s="28" t="s">
        <v>110</v>
      </c>
      <c r="D9" s="44">
        <v>140000</v>
      </c>
      <c r="E9" s="42"/>
      <c r="F9" s="42"/>
    </row>
    <row r="10" spans="1:6" x14ac:dyDescent="0.25">
      <c r="A10" s="18" t="s">
        <v>111</v>
      </c>
      <c r="B10" s="22">
        <v>110000</v>
      </c>
      <c r="C10" s="18" t="s">
        <v>112</v>
      </c>
      <c r="D10" s="22">
        <v>85000</v>
      </c>
    </row>
    <row r="11" spans="1:6" x14ac:dyDescent="0.25">
      <c r="A11" s="18" t="s">
        <v>113</v>
      </c>
      <c r="B11" s="22">
        <v>15000</v>
      </c>
      <c r="C11" s="18" t="s">
        <v>114</v>
      </c>
      <c r="D11" s="22">
        <v>120000</v>
      </c>
    </row>
    <row r="12" spans="1:6" x14ac:dyDescent="0.25">
      <c r="A12" s="18" t="s">
        <v>115</v>
      </c>
      <c r="B12" s="22">
        <f>SUM(B8:B11)</f>
        <v>565000</v>
      </c>
      <c r="C12" s="18" t="s">
        <v>116</v>
      </c>
      <c r="D12" s="22">
        <f>SUM(D8:D11)</f>
        <v>565000</v>
      </c>
    </row>
    <row r="15" spans="1:6" x14ac:dyDescent="0.25">
      <c r="A15" s="28" t="s">
        <v>117</v>
      </c>
      <c r="B15" s="28" t="s">
        <v>118</v>
      </c>
      <c r="C15" s="28" t="s">
        <v>119</v>
      </c>
      <c r="D15" s="28" t="s">
        <v>120</v>
      </c>
    </row>
    <row r="16" spans="1:6" x14ac:dyDescent="0.25">
      <c r="A16" s="18" t="s">
        <v>121</v>
      </c>
      <c r="B16" s="98"/>
      <c r="C16" s="71" t="s">
        <v>122</v>
      </c>
      <c r="D16" s="99"/>
    </row>
    <row r="17" spans="1:4" ht="30" x14ac:dyDescent="0.25">
      <c r="A17" s="18" t="s">
        <v>123</v>
      </c>
      <c r="B17" s="98"/>
      <c r="C17" s="71" t="s">
        <v>124</v>
      </c>
      <c r="D17" s="99"/>
    </row>
    <row r="18" spans="1:4" x14ac:dyDescent="0.25">
      <c r="A18" s="18" t="s">
        <v>125</v>
      </c>
      <c r="B18" s="98"/>
      <c r="C18" s="71" t="s">
        <v>126</v>
      </c>
      <c r="D18" s="99"/>
    </row>
    <row r="19" spans="1:4" x14ac:dyDescent="0.25">
      <c r="A19" s="18" t="s">
        <v>127</v>
      </c>
      <c r="B19" s="169"/>
      <c r="C19" s="170"/>
      <c r="D19" s="171"/>
    </row>
    <row r="20" spans="1:4" x14ac:dyDescent="0.25">
      <c r="B20" s="172"/>
      <c r="C20" s="137"/>
      <c r="D20" s="173"/>
    </row>
    <row r="21" spans="1:4" x14ac:dyDescent="0.25">
      <c r="B21" s="174"/>
      <c r="C21" s="138"/>
      <c r="D21" s="175"/>
    </row>
  </sheetData>
  <mergeCells count="3">
    <mergeCell ref="A4:F5"/>
    <mergeCell ref="A1:F1"/>
    <mergeCell ref="B19:D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1"/>
  <sheetViews>
    <sheetView showGridLines="0" workbookViewId="0">
      <selection activeCell="B23" sqref="B23"/>
    </sheetView>
  </sheetViews>
  <sheetFormatPr baseColWidth="10" defaultColWidth="9.140625" defaultRowHeight="15" x14ac:dyDescent="0.25"/>
  <cols>
    <col min="1" max="1" width="28" customWidth="1"/>
    <col min="2" max="2" width="20" customWidth="1"/>
    <col min="3" max="4" width="42" customWidth="1"/>
    <col min="5" max="5" width="16" customWidth="1"/>
    <col min="6" max="6" width="26" bestFit="1" customWidth="1"/>
  </cols>
  <sheetData>
    <row r="1" spans="1:7" ht="33.950000000000003" customHeight="1" x14ac:dyDescent="0.25">
      <c r="A1" s="166" t="s">
        <v>128</v>
      </c>
      <c r="B1" s="159"/>
      <c r="C1" s="159"/>
      <c r="D1" s="159"/>
      <c r="E1" s="159"/>
      <c r="F1" s="160"/>
    </row>
    <row r="2" spans="1:7" x14ac:dyDescent="0.25">
      <c r="A2" s="36" t="str">
        <f>HYPERLINK("#'00-Guide'!A1","⬅ RETOUR GUIDE")</f>
        <v>⬅ RETOUR GUIDE</v>
      </c>
      <c r="B2" s="21"/>
      <c r="C2" s="23"/>
      <c r="D2" s="37" t="str">
        <f>HYPERLINK("#'01-SIG'!A1","➡ SIG")</f>
        <v>➡ SIG</v>
      </c>
    </row>
    <row r="3" spans="1:7" x14ac:dyDescent="0.25">
      <c r="B3" s="21"/>
      <c r="C3" s="23"/>
    </row>
    <row r="4" spans="1:7" x14ac:dyDescent="0.25">
      <c r="A4" s="167" t="s">
        <v>129</v>
      </c>
      <c r="B4" s="136"/>
      <c r="C4" s="136"/>
      <c r="D4" s="136"/>
      <c r="E4" s="136"/>
      <c r="F4" s="136"/>
    </row>
    <row r="5" spans="1:7" x14ac:dyDescent="0.25">
      <c r="A5" s="136"/>
      <c r="B5" s="136"/>
      <c r="C5" s="136"/>
      <c r="D5" s="136"/>
      <c r="E5" s="136"/>
      <c r="F5" s="136"/>
    </row>
    <row r="6" spans="1:7" x14ac:dyDescent="0.25">
      <c r="A6" s="38"/>
      <c r="B6" s="40"/>
      <c r="C6" s="41"/>
      <c r="D6" s="38"/>
      <c r="E6" s="38"/>
      <c r="F6" s="38"/>
    </row>
    <row r="7" spans="1:7" x14ac:dyDescent="0.25">
      <c r="A7" s="28" t="s">
        <v>130</v>
      </c>
      <c r="B7" s="44" t="s">
        <v>105</v>
      </c>
      <c r="C7" s="45" t="s">
        <v>131</v>
      </c>
      <c r="D7" s="28" t="s">
        <v>132</v>
      </c>
      <c r="E7" s="42"/>
      <c r="F7" s="85" t="s">
        <v>133</v>
      </c>
    </row>
    <row r="8" spans="1:7" x14ac:dyDescent="0.25">
      <c r="A8" s="18" t="s">
        <v>134</v>
      </c>
      <c r="B8" s="22">
        <v>1250000</v>
      </c>
      <c r="C8" s="24">
        <v>1</v>
      </c>
      <c r="D8" s="99"/>
      <c r="F8" s="77" t="s">
        <v>135</v>
      </c>
      <c r="G8" s="86">
        <v>225000</v>
      </c>
    </row>
    <row r="9" spans="1:7" x14ac:dyDescent="0.25">
      <c r="A9" s="28" t="s">
        <v>136</v>
      </c>
      <c r="B9" s="44">
        <v>-620000</v>
      </c>
      <c r="C9" s="45">
        <f>-B9/$B$8</f>
        <v>0.496</v>
      </c>
      <c r="D9" s="101"/>
      <c r="E9" s="42"/>
      <c r="F9" s="77" t="s">
        <v>137</v>
      </c>
      <c r="G9" s="86">
        <v>94500</v>
      </c>
    </row>
    <row r="10" spans="1:7" x14ac:dyDescent="0.25">
      <c r="A10" s="18" t="s">
        <v>138</v>
      </c>
      <c r="B10" s="22">
        <v>-320000</v>
      </c>
      <c r="C10" s="24">
        <f>-B10/$B$8</f>
        <v>0.25600000000000001</v>
      </c>
      <c r="D10" s="99"/>
      <c r="F10" s="77" t="s">
        <v>139</v>
      </c>
      <c r="G10" s="86">
        <v>35000</v>
      </c>
    </row>
    <row r="11" spans="1:7" x14ac:dyDescent="0.25">
      <c r="A11" s="18" t="s">
        <v>140</v>
      </c>
      <c r="B11" s="22">
        <v>-140000</v>
      </c>
      <c r="C11" s="24">
        <f>-B11/$B$8</f>
        <v>0.112</v>
      </c>
      <c r="D11" s="99"/>
      <c r="F11" s="77" t="s">
        <v>141</v>
      </c>
      <c r="G11" s="86">
        <v>58000</v>
      </c>
    </row>
    <row r="12" spans="1:7" x14ac:dyDescent="0.25">
      <c r="A12" s="18" t="s">
        <v>142</v>
      </c>
      <c r="B12" s="22">
        <v>170000</v>
      </c>
      <c r="C12" s="24">
        <f>B12/$B$8</f>
        <v>0.13600000000000001</v>
      </c>
      <c r="D12" s="99"/>
      <c r="F12" s="77" t="s">
        <v>143</v>
      </c>
      <c r="G12" s="86">
        <v>18000</v>
      </c>
    </row>
    <row r="13" spans="1:7" x14ac:dyDescent="0.25">
      <c r="A13" s="18" t="s">
        <v>144</v>
      </c>
      <c r="B13" s="22">
        <v>-5000</v>
      </c>
      <c r="C13" s="24">
        <f>-B13/$B$8</f>
        <v>4.0000000000000001E-3</v>
      </c>
      <c r="D13" s="99"/>
      <c r="F13" s="77" t="s">
        <v>145</v>
      </c>
      <c r="G13" s="86">
        <v>29000</v>
      </c>
    </row>
    <row r="14" spans="1:7" x14ac:dyDescent="0.25">
      <c r="A14" s="18" t="s">
        <v>146</v>
      </c>
      <c r="B14" s="22">
        <v>165000</v>
      </c>
      <c r="C14" s="24">
        <f>B14/$B$8</f>
        <v>0.13200000000000001</v>
      </c>
      <c r="D14" s="99"/>
    </row>
    <row r="15" spans="1:7" ht="105" x14ac:dyDescent="0.25">
      <c r="A15" s="18" t="s">
        <v>147</v>
      </c>
      <c r="B15" s="22">
        <v>-80000</v>
      </c>
      <c r="C15" s="24">
        <f>-B15/$B$8</f>
        <v>6.4000000000000001E-2</v>
      </c>
      <c r="D15" s="101"/>
      <c r="F15" s="87" t="s">
        <v>148</v>
      </c>
    </row>
    <row r="16" spans="1:7" x14ac:dyDescent="0.25">
      <c r="A16" s="18" t="s">
        <v>149</v>
      </c>
      <c r="B16" s="22">
        <v>85000</v>
      </c>
      <c r="C16" s="24">
        <f>B16/$B$8</f>
        <v>6.8000000000000005E-2</v>
      </c>
      <c r="D16" s="99"/>
    </row>
    <row r="17" spans="1:4" x14ac:dyDescent="0.25">
      <c r="B17" s="43"/>
      <c r="C17" s="43"/>
      <c r="D17" s="43"/>
    </row>
    <row r="18" spans="1:4" x14ac:dyDescent="0.25">
      <c r="B18" s="43"/>
      <c r="C18" s="43"/>
      <c r="D18" s="43"/>
    </row>
    <row r="19" spans="1:4" x14ac:dyDescent="0.25">
      <c r="A19" s="16" t="s">
        <v>150</v>
      </c>
      <c r="B19" s="169"/>
      <c r="C19" s="170"/>
      <c r="D19" s="171"/>
    </row>
    <row r="20" spans="1:4" x14ac:dyDescent="0.25">
      <c r="B20" s="172"/>
      <c r="C20" s="137"/>
      <c r="D20" s="173"/>
    </row>
    <row r="21" spans="1:4" x14ac:dyDescent="0.25">
      <c r="B21" s="174"/>
      <c r="C21" s="138"/>
      <c r="D21" s="175"/>
    </row>
  </sheetData>
  <mergeCells count="3">
    <mergeCell ref="A4:F5"/>
    <mergeCell ref="A1:F1"/>
    <mergeCell ref="B19:D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
  <sheetViews>
    <sheetView showGridLines="0" workbookViewId="0">
      <selection activeCell="A12" sqref="A12"/>
    </sheetView>
  </sheetViews>
  <sheetFormatPr baseColWidth="10" defaultColWidth="9.140625" defaultRowHeight="15" x14ac:dyDescent="0.25"/>
  <cols>
    <col min="1" max="1" width="28" customWidth="1"/>
    <col min="2" max="2" width="20" customWidth="1"/>
    <col min="3" max="4" width="42" customWidth="1"/>
    <col min="5" max="6" width="16" customWidth="1"/>
  </cols>
  <sheetData>
    <row r="1" spans="1:6" ht="33.950000000000003" customHeight="1" x14ac:dyDescent="0.25">
      <c r="A1" s="166" t="s">
        <v>151</v>
      </c>
      <c r="B1" s="159"/>
      <c r="C1" s="159"/>
      <c r="D1" s="159"/>
      <c r="E1" s="159"/>
      <c r="F1" s="160"/>
    </row>
    <row r="2" spans="1:6" x14ac:dyDescent="0.25">
      <c r="A2" s="36" t="str">
        <f>HYPERLINK("#'00-Guide'!A1","⬅ RETOUR GUIDE")</f>
        <v>⬅ RETOUR GUIDE</v>
      </c>
      <c r="B2" s="21"/>
      <c r="C2" s="23"/>
      <c r="D2" s="37" t="str">
        <f>HYPERLINK("#'SWOT_PESTEL'!A1","➡ MISSION 02")</f>
        <v>➡ MISSION 02</v>
      </c>
    </row>
    <row r="3" spans="1:6" x14ac:dyDescent="0.25">
      <c r="B3" s="21"/>
      <c r="C3" s="23"/>
    </row>
    <row r="4" spans="1:6" x14ac:dyDescent="0.25">
      <c r="A4" s="167" t="s">
        <v>152</v>
      </c>
      <c r="B4" s="136"/>
      <c r="C4" s="136"/>
      <c r="D4" s="136"/>
      <c r="E4" s="136"/>
      <c r="F4" s="136"/>
    </row>
    <row r="5" spans="1:6" x14ac:dyDescent="0.25">
      <c r="A5" s="136"/>
      <c r="B5" s="136"/>
      <c r="C5" s="136"/>
      <c r="D5" s="136"/>
      <c r="E5" s="136"/>
      <c r="F5" s="136"/>
    </row>
    <row r="6" spans="1:6" x14ac:dyDescent="0.25">
      <c r="A6" s="38"/>
      <c r="B6" s="40"/>
      <c r="C6" s="41"/>
      <c r="D6" s="38"/>
      <c r="E6" s="38"/>
      <c r="F6" s="38"/>
    </row>
    <row r="7" spans="1:6" x14ac:dyDescent="0.25">
      <c r="A7" s="28" t="s">
        <v>153</v>
      </c>
      <c r="B7" s="44" t="s">
        <v>105</v>
      </c>
      <c r="C7" s="45" t="s">
        <v>154</v>
      </c>
      <c r="D7" s="28" t="s">
        <v>155</v>
      </c>
      <c r="E7" s="42"/>
      <c r="F7" s="42"/>
    </row>
    <row r="8" spans="1:6" x14ac:dyDescent="0.25">
      <c r="A8" s="18" t="s">
        <v>134</v>
      </c>
      <c r="B8" s="22">
        <v>1250000</v>
      </c>
      <c r="C8" s="24">
        <v>1</v>
      </c>
      <c r="D8" s="99"/>
    </row>
    <row r="9" spans="1:6" x14ac:dyDescent="0.25">
      <c r="A9" s="18" t="s">
        <v>156</v>
      </c>
      <c r="B9" s="102"/>
      <c r="C9" s="103"/>
      <c r="D9" s="101"/>
      <c r="E9" s="42"/>
      <c r="F9" s="42"/>
    </row>
    <row r="10" spans="1:6" x14ac:dyDescent="0.25">
      <c r="A10" s="18" t="s">
        <v>157</v>
      </c>
      <c r="B10" s="98"/>
      <c r="C10" s="104"/>
      <c r="D10" s="99"/>
    </row>
    <row r="11" spans="1:6" x14ac:dyDescent="0.25">
      <c r="A11" s="18" t="s">
        <v>142</v>
      </c>
      <c r="B11" s="70">
        <v>170000</v>
      </c>
      <c r="C11" s="72">
        <f>B11/$B$8</f>
        <v>0.13600000000000001</v>
      </c>
      <c r="D11" s="99"/>
    </row>
    <row r="12" spans="1:6" x14ac:dyDescent="0.25">
      <c r="A12" s="18" t="s">
        <v>149</v>
      </c>
      <c r="B12" s="70">
        <v>85000</v>
      </c>
      <c r="C12" s="72">
        <f>B12/$B$8</f>
        <v>6.8000000000000005E-2</v>
      </c>
      <c r="D12" s="99"/>
    </row>
    <row r="13" spans="1:6" x14ac:dyDescent="0.25">
      <c r="A13" s="18" t="s">
        <v>125</v>
      </c>
      <c r="B13" s="98"/>
      <c r="C13" s="104"/>
      <c r="D13" s="99"/>
    </row>
    <row r="14" spans="1:6" x14ac:dyDescent="0.25">
      <c r="A14" s="18" t="s">
        <v>158</v>
      </c>
      <c r="B14" s="98"/>
      <c r="C14" s="104"/>
      <c r="D14" s="99"/>
    </row>
    <row r="15" spans="1:6" x14ac:dyDescent="0.25">
      <c r="A15" s="42"/>
      <c r="B15" s="42"/>
      <c r="C15" s="42"/>
      <c r="D15" s="42"/>
    </row>
    <row r="16" spans="1:6" x14ac:dyDescent="0.25">
      <c r="B16" s="43"/>
      <c r="C16" s="43"/>
      <c r="D16" s="43"/>
    </row>
    <row r="17" spans="2:4" x14ac:dyDescent="0.25">
      <c r="B17" s="43"/>
      <c r="C17" s="43"/>
      <c r="D17" s="43"/>
    </row>
    <row r="18" spans="2:4" x14ac:dyDescent="0.25">
      <c r="B18" s="43"/>
      <c r="C18" s="43"/>
      <c r="D18" s="43"/>
    </row>
    <row r="19" spans="2:4" x14ac:dyDescent="0.25">
      <c r="B19" s="43"/>
      <c r="C19" s="43"/>
      <c r="D19" s="43"/>
    </row>
    <row r="20" spans="2:4" x14ac:dyDescent="0.25">
      <c r="B20" s="43"/>
      <c r="C20" s="43"/>
      <c r="D20" s="43"/>
    </row>
    <row r="21" spans="2:4" x14ac:dyDescent="0.25">
      <c r="B21" s="43"/>
      <c r="C21" s="43"/>
      <c r="D21" s="43"/>
    </row>
  </sheetData>
  <mergeCells count="2">
    <mergeCell ref="A4:F5"/>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3"/>
  <sheetViews>
    <sheetView showGridLines="0" topLeftCell="A6" workbookViewId="0">
      <selection activeCell="B3" sqref="B3:G6"/>
    </sheetView>
  </sheetViews>
  <sheetFormatPr baseColWidth="10" defaultColWidth="8.7109375" defaultRowHeight="15" x14ac:dyDescent="0.25"/>
  <cols>
    <col min="1" max="2" width="28" customWidth="1"/>
    <col min="3" max="3" width="29.7109375" bestFit="1" customWidth="1"/>
  </cols>
  <sheetData>
    <row r="1" spans="1:7" ht="19.5" customHeight="1" x14ac:dyDescent="0.3">
      <c r="A1" s="5" t="s">
        <v>159</v>
      </c>
    </row>
    <row r="3" spans="1:7" ht="15" customHeight="1" x14ac:dyDescent="0.25">
      <c r="A3" s="6" t="s">
        <v>160</v>
      </c>
      <c r="B3" s="125" t="s">
        <v>161</v>
      </c>
      <c r="C3" s="125"/>
      <c r="D3" s="125"/>
      <c r="E3" s="125"/>
      <c r="F3" s="125"/>
      <c r="G3" s="125"/>
    </row>
    <row r="4" spans="1:7" ht="15" customHeight="1" x14ac:dyDescent="0.25">
      <c r="A4" s="6" t="s">
        <v>162</v>
      </c>
      <c r="B4" s="125" t="s">
        <v>163</v>
      </c>
      <c r="C4" s="125"/>
      <c r="D4" s="125"/>
      <c r="E4" s="125"/>
      <c r="F4" s="125"/>
      <c r="G4" s="125"/>
    </row>
    <row r="5" spans="1:7" ht="15" customHeight="1" x14ac:dyDescent="0.25">
      <c r="A5" s="6" t="s">
        <v>164</v>
      </c>
      <c r="B5" s="125" t="s">
        <v>165</v>
      </c>
      <c r="C5" s="125"/>
      <c r="D5" s="125"/>
      <c r="E5" s="125"/>
      <c r="F5" s="125"/>
      <c r="G5" s="125"/>
    </row>
    <row r="6" spans="1:7" ht="15" customHeight="1" x14ac:dyDescent="0.25">
      <c r="A6" s="6" t="s">
        <v>166</v>
      </c>
      <c r="B6" s="125" t="s">
        <v>167</v>
      </c>
      <c r="C6" s="125"/>
      <c r="D6" s="125"/>
      <c r="E6" s="125"/>
      <c r="F6" s="125"/>
      <c r="G6" s="125"/>
    </row>
    <row r="10" spans="1:7" ht="17.25" customHeight="1" x14ac:dyDescent="0.25">
      <c r="A10" s="7" t="s">
        <v>168</v>
      </c>
    </row>
    <row r="11" spans="1:7" ht="15" customHeight="1" x14ac:dyDescent="0.25">
      <c r="A11" s="8" t="s">
        <v>104</v>
      </c>
      <c r="B11" s="8" t="s">
        <v>105</v>
      </c>
      <c r="C11" s="8" t="s">
        <v>106</v>
      </c>
      <c r="D11" s="8" t="s">
        <v>105</v>
      </c>
    </row>
    <row r="12" spans="1:7" ht="15" customHeight="1" x14ac:dyDescent="0.25">
      <c r="A12" s="9" t="s">
        <v>169</v>
      </c>
      <c r="B12" s="9">
        <v>350000</v>
      </c>
      <c r="C12" s="9" t="s">
        <v>108</v>
      </c>
      <c r="D12" s="9">
        <v>220000</v>
      </c>
    </row>
    <row r="13" spans="1:7" ht="15" customHeight="1" x14ac:dyDescent="0.25">
      <c r="A13" s="9" t="s">
        <v>109</v>
      </c>
      <c r="B13" s="9">
        <v>90000</v>
      </c>
      <c r="C13" s="9" t="s">
        <v>170</v>
      </c>
      <c r="D13" s="9">
        <v>140000</v>
      </c>
    </row>
    <row r="14" spans="1:7" ht="15" customHeight="1" x14ac:dyDescent="0.25">
      <c r="A14" s="9" t="s">
        <v>111</v>
      </c>
      <c r="B14" s="9">
        <v>110000</v>
      </c>
      <c r="C14" s="9" t="s">
        <v>112</v>
      </c>
      <c r="D14" s="9">
        <v>85000</v>
      </c>
    </row>
    <row r="15" spans="1:7" ht="15" customHeight="1" x14ac:dyDescent="0.25">
      <c r="A15" s="9" t="s">
        <v>67</v>
      </c>
      <c r="B15" s="9">
        <v>15000</v>
      </c>
      <c r="C15" s="9" t="s">
        <v>114</v>
      </c>
      <c r="D15" s="9">
        <v>120000</v>
      </c>
    </row>
    <row r="18" spans="1:3" ht="17.25" customHeight="1" x14ac:dyDescent="0.25">
      <c r="A18" s="7" t="s">
        <v>171</v>
      </c>
    </row>
    <row r="19" spans="1:3" ht="15" customHeight="1" x14ac:dyDescent="0.25">
      <c r="A19" s="8" t="s">
        <v>130</v>
      </c>
      <c r="B19" s="8" t="s">
        <v>105</v>
      </c>
    </row>
    <row r="20" spans="1:3" ht="15" customHeight="1" x14ac:dyDescent="0.25">
      <c r="A20" s="9" t="s">
        <v>134</v>
      </c>
      <c r="B20" s="9">
        <v>1250000</v>
      </c>
    </row>
    <row r="21" spans="1:3" ht="15" customHeight="1" x14ac:dyDescent="0.25">
      <c r="A21" s="9" t="s">
        <v>136</v>
      </c>
      <c r="B21" s="9">
        <v>-620000</v>
      </c>
    </row>
    <row r="22" spans="1:3" ht="15" customHeight="1" x14ac:dyDescent="0.25">
      <c r="A22" s="9" t="s">
        <v>138</v>
      </c>
      <c r="B22" s="9">
        <v>-320000</v>
      </c>
    </row>
    <row r="23" spans="1:3" ht="15" customHeight="1" x14ac:dyDescent="0.25">
      <c r="A23" s="9" t="s">
        <v>140</v>
      </c>
      <c r="B23" s="9">
        <v>-140000</v>
      </c>
    </row>
    <row r="24" spans="1:3" ht="15" customHeight="1" x14ac:dyDescent="0.25">
      <c r="A24" s="9" t="s">
        <v>172</v>
      </c>
      <c r="B24" s="9">
        <v>170000</v>
      </c>
    </row>
    <row r="25" spans="1:3" ht="15" customHeight="1" x14ac:dyDescent="0.25">
      <c r="A25" s="9" t="s">
        <v>149</v>
      </c>
      <c r="B25" s="9">
        <v>85000</v>
      </c>
    </row>
    <row r="28" spans="1:3" ht="17.25" customHeight="1" x14ac:dyDescent="0.25">
      <c r="A28" s="7" t="s">
        <v>173</v>
      </c>
    </row>
    <row r="29" spans="1:3" ht="15" customHeight="1" x14ac:dyDescent="0.25">
      <c r="A29" s="8" t="s">
        <v>153</v>
      </c>
      <c r="B29" s="8" t="s">
        <v>105</v>
      </c>
      <c r="C29" s="8" t="s">
        <v>174</v>
      </c>
    </row>
    <row r="30" spans="1:3" ht="15" customHeight="1" x14ac:dyDescent="0.25">
      <c r="A30" s="9" t="s">
        <v>175</v>
      </c>
      <c r="B30" s="9">
        <v>420000</v>
      </c>
      <c r="C30" s="9" t="s">
        <v>176</v>
      </c>
    </row>
    <row r="31" spans="1:3" ht="15" customHeight="1" x14ac:dyDescent="0.25">
      <c r="A31" s="9" t="s">
        <v>156</v>
      </c>
      <c r="B31" s="9">
        <v>310000</v>
      </c>
      <c r="C31" s="9" t="s">
        <v>177</v>
      </c>
    </row>
    <row r="32" spans="1:3" ht="15" customHeight="1" x14ac:dyDescent="0.25">
      <c r="A32" s="9" t="s">
        <v>157</v>
      </c>
      <c r="B32" s="9">
        <v>180000</v>
      </c>
      <c r="C32" s="9" t="s">
        <v>178</v>
      </c>
    </row>
    <row r="33" spans="1:3" ht="15" customHeight="1" x14ac:dyDescent="0.25">
      <c r="A33" s="9" t="s">
        <v>142</v>
      </c>
      <c r="B33" s="9">
        <v>170000</v>
      </c>
      <c r="C33" s="9"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9"/>
  <sheetViews>
    <sheetView showGridLines="0" topLeftCell="A24" workbookViewId="0">
      <selection activeCell="A66" sqref="A66:D69"/>
    </sheetView>
  </sheetViews>
  <sheetFormatPr baseColWidth="10" defaultColWidth="8.7109375" defaultRowHeight="15" x14ac:dyDescent="0.25"/>
  <cols>
    <col min="1" max="3" width="28" customWidth="1"/>
    <col min="16" max="16" width="20" customWidth="1"/>
    <col min="17" max="17" width="22" customWidth="1"/>
  </cols>
  <sheetData>
    <row r="1" spans="1:17" ht="19.5" customHeight="1" x14ac:dyDescent="0.3">
      <c r="A1" s="5" t="s">
        <v>180</v>
      </c>
      <c r="P1" s="20" t="str">
        <f>HYPERLINK("#'00-Guide'!A1","⬅ RETOUR GUIDE")</f>
        <v>⬅ RETOUR GUIDE</v>
      </c>
      <c r="Q1" s="19" t="str">
        <f>HYPERLINK("#'Hypothèses'!A1","➡ MISSION SUIVANTE")</f>
        <v>➡ MISSION SUIVANTE</v>
      </c>
    </row>
    <row r="3" spans="1:17" ht="15" customHeight="1" x14ac:dyDescent="0.25">
      <c r="A3" s="178" t="s">
        <v>181</v>
      </c>
      <c r="B3" s="136"/>
      <c r="C3" s="136"/>
      <c r="D3" s="136"/>
    </row>
    <row r="4" spans="1:17" ht="15" customHeight="1" x14ac:dyDescent="0.25">
      <c r="A4" s="179"/>
      <c r="B4" s="180"/>
      <c r="C4" s="180"/>
      <c r="D4" s="181"/>
    </row>
    <row r="5" spans="1:17" ht="15" customHeight="1" x14ac:dyDescent="0.25">
      <c r="A5" s="179"/>
      <c r="B5" s="180"/>
      <c r="C5" s="180"/>
      <c r="D5" s="181"/>
    </row>
    <row r="6" spans="1:17" ht="15" customHeight="1" x14ac:dyDescent="0.25">
      <c r="A6" s="179"/>
      <c r="B6" s="180"/>
      <c r="C6" s="180"/>
      <c r="D6" s="181"/>
    </row>
    <row r="7" spans="1:17" ht="15" customHeight="1" x14ac:dyDescent="0.25">
      <c r="A7" s="179"/>
      <c r="B7" s="180"/>
      <c r="C7" s="180"/>
      <c r="D7" s="181"/>
    </row>
    <row r="8" spans="1:17" ht="15" customHeight="1" x14ac:dyDescent="0.25">
      <c r="A8" s="179"/>
      <c r="B8" s="180"/>
      <c r="C8" s="180"/>
      <c r="D8" s="181"/>
    </row>
    <row r="9" spans="1:17" x14ac:dyDescent="0.25">
      <c r="A9" s="73"/>
    </row>
    <row r="10" spans="1:17" ht="15" customHeight="1" x14ac:dyDescent="0.25">
      <c r="A10" s="176" t="s">
        <v>182</v>
      </c>
      <c r="B10" s="136"/>
      <c r="C10" s="136"/>
      <c r="D10" s="177"/>
    </row>
    <row r="11" spans="1:17" ht="15" customHeight="1" x14ac:dyDescent="0.25">
      <c r="A11" s="179"/>
      <c r="B11" s="180"/>
      <c r="C11" s="180"/>
      <c r="D11" s="181"/>
    </row>
    <row r="12" spans="1:17" ht="15" customHeight="1" x14ac:dyDescent="0.25">
      <c r="A12" s="179"/>
      <c r="B12" s="180"/>
      <c r="C12" s="180"/>
      <c r="D12" s="181"/>
    </row>
    <row r="13" spans="1:17" ht="15" customHeight="1" x14ac:dyDescent="0.25">
      <c r="A13" s="179"/>
      <c r="B13" s="180"/>
      <c r="C13" s="180"/>
      <c r="D13" s="181"/>
    </row>
    <row r="14" spans="1:17" ht="15" customHeight="1" x14ac:dyDescent="0.25">
      <c r="A14" s="179"/>
      <c r="B14" s="180"/>
      <c r="C14" s="180"/>
      <c r="D14" s="181"/>
    </row>
    <row r="15" spans="1:17" ht="15" customHeight="1" x14ac:dyDescent="0.25">
      <c r="A15" s="179"/>
      <c r="B15" s="180"/>
      <c r="C15" s="180"/>
      <c r="D15" s="181"/>
    </row>
    <row r="16" spans="1:17" x14ac:dyDescent="0.25">
      <c r="A16" s="73"/>
    </row>
    <row r="17" spans="1:4" ht="15" customHeight="1" x14ac:dyDescent="0.25">
      <c r="A17" s="176" t="s">
        <v>183</v>
      </c>
      <c r="B17" s="136"/>
      <c r="C17" s="136"/>
      <c r="D17" s="177"/>
    </row>
    <row r="18" spans="1:4" ht="15" customHeight="1" x14ac:dyDescent="0.25">
      <c r="A18" s="179"/>
      <c r="B18" s="180"/>
      <c r="C18" s="180"/>
      <c r="D18" s="181"/>
    </row>
    <row r="19" spans="1:4" ht="15" customHeight="1" x14ac:dyDescent="0.25">
      <c r="A19" s="179"/>
      <c r="B19" s="180"/>
      <c r="C19" s="180"/>
      <c r="D19" s="181"/>
    </row>
    <row r="20" spans="1:4" ht="15" customHeight="1" x14ac:dyDescent="0.25">
      <c r="A20" s="179"/>
      <c r="B20" s="180"/>
      <c r="C20" s="180"/>
      <c r="D20" s="181"/>
    </row>
    <row r="21" spans="1:4" ht="15" customHeight="1" x14ac:dyDescent="0.25">
      <c r="A21" s="179"/>
      <c r="B21" s="180"/>
      <c r="C21" s="180"/>
      <c r="D21" s="181"/>
    </row>
    <row r="22" spans="1:4" ht="15" customHeight="1" x14ac:dyDescent="0.25">
      <c r="A22" s="179"/>
      <c r="B22" s="180"/>
      <c r="C22" s="180"/>
      <c r="D22" s="181"/>
    </row>
    <row r="23" spans="1:4" x14ac:dyDescent="0.25">
      <c r="A23" s="73"/>
    </row>
    <row r="24" spans="1:4" ht="15" customHeight="1" x14ac:dyDescent="0.25">
      <c r="A24" s="176" t="s">
        <v>184</v>
      </c>
      <c r="B24" s="136"/>
      <c r="C24" s="136"/>
      <c r="D24" s="177"/>
    </row>
    <row r="25" spans="1:4" ht="15" customHeight="1" x14ac:dyDescent="0.25">
      <c r="A25" s="179"/>
      <c r="B25" s="180"/>
      <c r="C25" s="180"/>
      <c r="D25" s="181"/>
    </row>
    <row r="26" spans="1:4" ht="15" customHeight="1" x14ac:dyDescent="0.25">
      <c r="A26" s="179"/>
      <c r="B26" s="180"/>
      <c r="C26" s="180"/>
      <c r="D26" s="181"/>
    </row>
    <row r="27" spans="1:4" ht="15" customHeight="1" x14ac:dyDescent="0.25">
      <c r="A27" s="179"/>
      <c r="B27" s="180"/>
      <c r="C27" s="180"/>
      <c r="D27" s="181"/>
    </row>
    <row r="28" spans="1:4" ht="15" customHeight="1" x14ac:dyDescent="0.25">
      <c r="A28" s="179"/>
      <c r="B28" s="180"/>
      <c r="C28" s="180"/>
      <c r="D28" s="181"/>
    </row>
    <row r="29" spans="1:4" ht="15" customHeight="1" x14ac:dyDescent="0.25">
      <c r="A29" s="179"/>
      <c r="B29" s="180"/>
      <c r="C29" s="180"/>
      <c r="D29" s="181"/>
    </row>
    <row r="30" spans="1:4" x14ac:dyDescent="0.25">
      <c r="A30" s="73"/>
    </row>
    <row r="31" spans="1:4" x14ac:dyDescent="0.25">
      <c r="A31" s="73"/>
    </row>
    <row r="32" spans="1:4" x14ac:dyDescent="0.25">
      <c r="A32" s="73"/>
    </row>
    <row r="33" spans="1:4" ht="19.5" customHeight="1" x14ac:dyDescent="0.25">
      <c r="A33" s="74" t="s">
        <v>185</v>
      </c>
    </row>
    <row r="34" spans="1:4" x14ac:dyDescent="0.25">
      <c r="A34" s="73"/>
    </row>
    <row r="35" spans="1:4" ht="15" customHeight="1" x14ac:dyDescent="0.25">
      <c r="A35" s="176" t="s">
        <v>186</v>
      </c>
      <c r="B35" s="136"/>
      <c r="C35" s="136"/>
      <c r="D35" s="177"/>
    </row>
    <row r="36" spans="1:4" ht="15" customHeight="1" x14ac:dyDescent="0.25">
      <c r="A36" s="179"/>
      <c r="B36" s="180"/>
      <c r="C36" s="180"/>
      <c r="D36" s="181"/>
    </row>
    <row r="37" spans="1:4" ht="15" customHeight="1" x14ac:dyDescent="0.25">
      <c r="A37" s="179"/>
      <c r="B37" s="180"/>
      <c r="C37" s="180"/>
      <c r="D37" s="181"/>
    </row>
    <row r="38" spans="1:4" ht="15" customHeight="1" x14ac:dyDescent="0.25">
      <c r="A38" s="179"/>
      <c r="B38" s="180"/>
      <c r="C38" s="180"/>
      <c r="D38" s="181"/>
    </row>
    <row r="39" spans="1:4" ht="15" customHeight="1" x14ac:dyDescent="0.25">
      <c r="A39" s="179"/>
      <c r="B39" s="180"/>
      <c r="C39" s="180"/>
      <c r="D39" s="181"/>
    </row>
    <row r="40" spans="1:4" x14ac:dyDescent="0.25">
      <c r="A40" s="73"/>
    </row>
    <row r="41" spans="1:4" ht="15" customHeight="1" x14ac:dyDescent="0.25">
      <c r="A41" s="176" t="s">
        <v>187</v>
      </c>
      <c r="B41" s="136"/>
      <c r="C41" s="136"/>
      <c r="D41" s="177"/>
    </row>
    <row r="42" spans="1:4" ht="15" customHeight="1" x14ac:dyDescent="0.25">
      <c r="A42" s="179"/>
      <c r="B42" s="180"/>
      <c r="C42" s="180"/>
      <c r="D42" s="181"/>
    </row>
    <row r="43" spans="1:4" ht="15" customHeight="1" x14ac:dyDescent="0.25">
      <c r="A43" s="179"/>
      <c r="B43" s="180"/>
      <c r="C43" s="180"/>
      <c r="D43" s="181"/>
    </row>
    <row r="44" spans="1:4" ht="15" customHeight="1" x14ac:dyDescent="0.25">
      <c r="A44" s="179"/>
      <c r="B44" s="180"/>
      <c r="C44" s="180"/>
      <c r="D44" s="181"/>
    </row>
    <row r="45" spans="1:4" ht="15" customHeight="1" x14ac:dyDescent="0.25">
      <c r="A45" s="179"/>
      <c r="B45" s="180"/>
      <c r="C45" s="180"/>
      <c r="D45" s="181"/>
    </row>
    <row r="46" spans="1:4" x14ac:dyDescent="0.25">
      <c r="A46" s="73"/>
    </row>
    <row r="47" spans="1:4" ht="15" customHeight="1" x14ac:dyDescent="0.25">
      <c r="A47" s="176" t="s">
        <v>188</v>
      </c>
      <c r="B47" s="136"/>
      <c r="C47" s="136"/>
      <c r="D47" s="177"/>
    </row>
    <row r="48" spans="1:4" ht="15" customHeight="1" x14ac:dyDescent="0.25">
      <c r="A48" s="179"/>
      <c r="B48" s="180"/>
      <c r="C48" s="180"/>
      <c r="D48" s="181"/>
    </row>
    <row r="49" spans="1:4" ht="15" customHeight="1" x14ac:dyDescent="0.25">
      <c r="A49" s="179"/>
      <c r="B49" s="180"/>
      <c r="C49" s="180"/>
      <c r="D49" s="181"/>
    </row>
    <row r="50" spans="1:4" ht="15" customHeight="1" x14ac:dyDescent="0.25">
      <c r="A50" s="179"/>
      <c r="B50" s="180"/>
      <c r="C50" s="180"/>
      <c r="D50" s="181"/>
    </row>
    <row r="51" spans="1:4" ht="15" customHeight="1" x14ac:dyDescent="0.25">
      <c r="A51" s="179"/>
      <c r="B51" s="180"/>
      <c r="C51" s="180"/>
      <c r="D51" s="181"/>
    </row>
    <row r="52" spans="1:4" x14ac:dyDescent="0.25">
      <c r="A52" s="73"/>
    </row>
    <row r="53" spans="1:4" ht="15" customHeight="1" x14ac:dyDescent="0.25">
      <c r="A53" s="176" t="s">
        <v>189</v>
      </c>
      <c r="B53" s="136"/>
      <c r="C53" s="136"/>
      <c r="D53" s="177"/>
    </row>
    <row r="54" spans="1:4" ht="15" customHeight="1" x14ac:dyDescent="0.25">
      <c r="A54" s="179"/>
      <c r="B54" s="180"/>
      <c r="C54" s="180"/>
      <c r="D54" s="181"/>
    </row>
    <row r="55" spans="1:4" ht="15" customHeight="1" x14ac:dyDescent="0.25">
      <c r="A55" s="179"/>
      <c r="B55" s="180"/>
      <c r="C55" s="180"/>
      <c r="D55" s="181"/>
    </row>
    <row r="56" spans="1:4" ht="15" customHeight="1" x14ac:dyDescent="0.25">
      <c r="A56" s="179"/>
      <c r="B56" s="180"/>
      <c r="C56" s="180"/>
      <c r="D56" s="181"/>
    </row>
    <row r="57" spans="1:4" ht="15" customHeight="1" x14ac:dyDescent="0.25">
      <c r="A57" s="179"/>
      <c r="B57" s="180"/>
      <c r="C57" s="180"/>
      <c r="D57" s="181"/>
    </row>
    <row r="58" spans="1:4" x14ac:dyDescent="0.25">
      <c r="A58" s="73"/>
    </row>
    <row r="59" spans="1:4" ht="15" customHeight="1" x14ac:dyDescent="0.25">
      <c r="A59" s="176" t="s">
        <v>190</v>
      </c>
      <c r="B59" s="136"/>
      <c r="C59" s="136"/>
      <c r="D59" s="177"/>
    </row>
    <row r="60" spans="1:4" ht="15" customHeight="1" x14ac:dyDescent="0.25">
      <c r="A60" s="179"/>
      <c r="B60" s="180"/>
      <c r="C60" s="180"/>
      <c r="D60" s="181"/>
    </row>
    <row r="61" spans="1:4" ht="15" customHeight="1" x14ac:dyDescent="0.25">
      <c r="A61" s="179"/>
      <c r="B61" s="180"/>
      <c r="C61" s="180"/>
      <c r="D61" s="181"/>
    </row>
    <row r="62" spans="1:4" ht="15" customHeight="1" x14ac:dyDescent="0.25">
      <c r="A62" s="179"/>
      <c r="B62" s="180"/>
      <c r="C62" s="180"/>
      <c r="D62" s="181"/>
    </row>
    <row r="63" spans="1:4" ht="15" customHeight="1" x14ac:dyDescent="0.25">
      <c r="A63" s="179"/>
      <c r="B63" s="180"/>
      <c r="C63" s="180"/>
      <c r="D63" s="181"/>
    </row>
    <row r="64" spans="1:4" x14ac:dyDescent="0.25">
      <c r="A64" s="73"/>
    </row>
    <row r="65" spans="1:4" ht="15" customHeight="1" x14ac:dyDescent="0.25">
      <c r="A65" s="176" t="s">
        <v>191</v>
      </c>
      <c r="B65" s="136"/>
      <c r="C65" s="136"/>
      <c r="D65" s="177"/>
    </row>
    <row r="66" spans="1:4" ht="15" customHeight="1" x14ac:dyDescent="0.25">
      <c r="A66" s="179"/>
      <c r="B66" s="180"/>
      <c r="C66" s="180"/>
      <c r="D66" s="181"/>
    </row>
    <row r="67" spans="1:4" ht="15" customHeight="1" x14ac:dyDescent="0.25">
      <c r="A67" s="179"/>
      <c r="B67" s="180"/>
      <c r="C67" s="180"/>
      <c r="D67" s="181"/>
    </row>
    <row r="68" spans="1:4" ht="15" customHeight="1" x14ac:dyDescent="0.25">
      <c r="A68" s="179"/>
      <c r="B68" s="180"/>
      <c r="C68" s="180"/>
      <c r="D68" s="181"/>
    </row>
    <row r="69" spans="1:4" ht="15" customHeight="1" x14ac:dyDescent="0.25">
      <c r="A69" s="179"/>
      <c r="B69" s="180"/>
      <c r="C69" s="180"/>
      <c r="D69" s="181"/>
    </row>
  </sheetData>
  <mergeCells count="54">
    <mergeCell ref="A69:D69"/>
    <mergeCell ref="A61:D61"/>
    <mergeCell ref="A62:D62"/>
    <mergeCell ref="A63:D63"/>
    <mergeCell ref="A66:D66"/>
    <mergeCell ref="A67:D67"/>
    <mergeCell ref="A65:D65"/>
    <mergeCell ref="A55:D55"/>
    <mergeCell ref="A56:D56"/>
    <mergeCell ref="A57:D57"/>
    <mergeCell ref="A60:D60"/>
    <mergeCell ref="A68:D68"/>
    <mergeCell ref="A48:D48"/>
    <mergeCell ref="A49:D49"/>
    <mergeCell ref="A50:D50"/>
    <mergeCell ref="A51:D51"/>
    <mergeCell ref="A54:D54"/>
    <mergeCell ref="A39:D39"/>
    <mergeCell ref="A42:D42"/>
    <mergeCell ref="A43:D43"/>
    <mergeCell ref="A44:D44"/>
    <mergeCell ref="A45:D45"/>
    <mergeCell ref="A41:D41"/>
    <mergeCell ref="A10:D10"/>
    <mergeCell ref="A47:D47"/>
    <mergeCell ref="A11:D11"/>
    <mergeCell ref="A12:D12"/>
    <mergeCell ref="A13:D13"/>
    <mergeCell ref="A14:D14"/>
    <mergeCell ref="A15:D15"/>
    <mergeCell ref="A18:D18"/>
    <mergeCell ref="A19:D19"/>
    <mergeCell ref="A20:D20"/>
    <mergeCell ref="A21:D21"/>
    <mergeCell ref="A22:D22"/>
    <mergeCell ref="A25:D25"/>
    <mergeCell ref="A17:D17"/>
    <mergeCell ref="A38:D38"/>
    <mergeCell ref="A53:D53"/>
    <mergeCell ref="A35:D35"/>
    <mergeCell ref="A3:D3"/>
    <mergeCell ref="A59:D59"/>
    <mergeCell ref="A4:D4"/>
    <mergeCell ref="A5:D5"/>
    <mergeCell ref="A6:D6"/>
    <mergeCell ref="A7:D7"/>
    <mergeCell ref="A8:D8"/>
    <mergeCell ref="A26:D26"/>
    <mergeCell ref="A27:D27"/>
    <mergeCell ref="A28:D28"/>
    <mergeCell ref="A29:D29"/>
    <mergeCell ref="A36:D36"/>
    <mergeCell ref="A37:D37"/>
    <mergeCell ref="A24:D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9"/>
  <sheetViews>
    <sheetView showGridLines="0" tabSelected="1" workbookViewId="0">
      <selection activeCell="I25" sqref="I25"/>
    </sheetView>
  </sheetViews>
  <sheetFormatPr baseColWidth="10" defaultColWidth="8.7109375" defaultRowHeight="15" x14ac:dyDescent="0.25"/>
  <cols>
    <col min="1" max="1" width="30" customWidth="1"/>
    <col min="2" max="5" width="16" customWidth="1"/>
    <col min="6" max="15" width="18" customWidth="1"/>
    <col min="16" max="16" width="20" customWidth="1"/>
    <col min="17" max="17" width="22" customWidth="1"/>
    <col min="18" max="19" width="18" customWidth="1"/>
  </cols>
  <sheetData>
    <row r="1" spans="1:17" ht="15.75" customHeight="1" x14ac:dyDescent="0.25">
      <c r="A1" s="135" t="s">
        <v>192</v>
      </c>
      <c r="B1" s="136"/>
      <c r="C1" s="136"/>
      <c r="D1" s="136"/>
      <c r="E1" s="136"/>
      <c r="P1" s="20" t="str">
        <f>HYPERLINK("#'00-Guide'!A1","⬅ RETOUR GUIDE")</f>
        <v>⬅ RETOUR GUIDE</v>
      </c>
      <c r="Q1" s="19" t="str">
        <f>HYPERLINK("#'Budget_Ventes'!A1","➡ MISSION SUIVANTE")</f>
        <v>➡ MISSION SUIVANTE</v>
      </c>
    </row>
    <row r="2" spans="1:17" ht="12.75" customHeight="1" x14ac:dyDescent="0.25">
      <c r="A2" s="148" t="s">
        <v>193</v>
      </c>
      <c r="B2" s="136"/>
      <c r="C2" s="136"/>
      <c r="D2" s="136"/>
      <c r="E2" s="136"/>
    </row>
    <row r="4" spans="1:17" ht="18" customHeight="1" x14ac:dyDescent="0.25">
      <c r="A4" s="1" t="s">
        <v>194</v>
      </c>
      <c r="B4" s="1" t="s">
        <v>195</v>
      </c>
      <c r="C4" s="1" t="s">
        <v>196</v>
      </c>
      <c r="D4" s="1" t="s">
        <v>197</v>
      </c>
      <c r="E4" s="1" t="s">
        <v>198</v>
      </c>
      <c r="G4" s="105"/>
      <c r="H4" s="105"/>
      <c r="I4" s="105"/>
      <c r="J4" s="105"/>
    </row>
    <row r="5" spans="1:17" ht="15" customHeight="1" x14ac:dyDescent="0.25">
      <c r="A5" s="2" t="s">
        <v>199</v>
      </c>
      <c r="B5" s="10" t="s">
        <v>200</v>
      </c>
      <c r="C5" s="11" t="s">
        <v>201</v>
      </c>
      <c r="D5" s="12" t="s">
        <v>202</v>
      </c>
      <c r="E5" s="13"/>
      <c r="G5" s="106"/>
      <c r="H5" s="106"/>
      <c r="I5" s="106"/>
      <c r="J5" s="106"/>
    </row>
    <row r="6" spans="1:17" ht="15" customHeight="1" x14ac:dyDescent="0.25">
      <c r="A6" s="2" t="s">
        <v>203</v>
      </c>
      <c r="B6" s="10" t="s">
        <v>202</v>
      </c>
      <c r="C6" s="11" t="s">
        <v>204</v>
      </c>
      <c r="D6" s="12" t="s">
        <v>205</v>
      </c>
      <c r="E6" s="13"/>
      <c r="G6" s="106"/>
      <c r="H6" s="106"/>
      <c r="I6" s="106"/>
      <c r="J6" s="106"/>
    </row>
    <row r="7" spans="1:17" ht="15" customHeight="1" x14ac:dyDescent="0.25">
      <c r="A7" s="2" t="s">
        <v>206</v>
      </c>
      <c r="B7" s="10" t="s">
        <v>207</v>
      </c>
      <c r="C7" s="11" t="s">
        <v>208</v>
      </c>
      <c r="D7" s="12" t="s">
        <v>209</v>
      </c>
      <c r="E7" s="13"/>
      <c r="G7" s="106"/>
      <c r="H7" s="106"/>
      <c r="I7" s="106"/>
      <c r="J7" s="106"/>
    </row>
    <row r="8" spans="1:17" ht="15" customHeight="1" x14ac:dyDescent="0.25">
      <c r="A8" s="2" t="s">
        <v>210</v>
      </c>
      <c r="B8" s="10" t="s">
        <v>209</v>
      </c>
      <c r="C8" s="11" t="s">
        <v>205</v>
      </c>
      <c r="D8" s="12" t="s">
        <v>211</v>
      </c>
      <c r="E8" s="13"/>
      <c r="G8" s="106"/>
      <c r="H8" s="106"/>
      <c r="I8" s="106"/>
      <c r="J8" s="106"/>
    </row>
    <row r="9" spans="1:17" ht="15" customHeight="1" x14ac:dyDescent="0.25">
      <c r="A9" s="2" t="s">
        <v>212</v>
      </c>
      <c r="B9" s="10" t="s">
        <v>213</v>
      </c>
      <c r="C9" s="11" t="s">
        <v>213</v>
      </c>
      <c r="D9" s="12" t="s">
        <v>213</v>
      </c>
      <c r="E9" s="13"/>
      <c r="G9" s="106"/>
      <c r="H9" s="106"/>
      <c r="I9" s="106"/>
      <c r="J9" s="106"/>
    </row>
    <row r="10" spans="1:17" ht="15" customHeight="1" x14ac:dyDescent="0.25">
      <c r="A10" s="2" t="s">
        <v>214</v>
      </c>
      <c r="B10" s="10" t="s">
        <v>215</v>
      </c>
      <c r="C10" s="11" t="s">
        <v>215</v>
      </c>
      <c r="D10" s="12" t="s">
        <v>215</v>
      </c>
      <c r="E10" s="13"/>
      <c r="G10" s="106"/>
      <c r="H10" s="106"/>
      <c r="I10" s="106"/>
      <c r="J10" s="106"/>
    </row>
    <row r="11" spans="1:17" ht="15" customHeight="1" x14ac:dyDescent="0.25">
      <c r="A11" s="2" t="s">
        <v>216</v>
      </c>
      <c r="B11" s="10" t="s">
        <v>217</v>
      </c>
      <c r="C11" s="11" t="s">
        <v>217</v>
      </c>
      <c r="D11" s="12" t="s">
        <v>217</v>
      </c>
      <c r="E11" s="13"/>
      <c r="G11" s="106"/>
      <c r="H11" s="106"/>
      <c r="I11" s="106"/>
      <c r="J11" s="106"/>
    </row>
    <row r="12" spans="1:17" x14ac:dyDescent="0.25">
      <c r="G12" s="106"/>
      <c r="H12" s="106"/>
      <c r="I12" s="106"/>
      <c r="J12" s="106"/>
    </row>
    <row r="13" spans="1:17" ht="15.75" customHeight="1" x14ac:dyDescent="0.25">
      <c r="A13" s="182" t="s">
        <v>218</v>
      </c>
      <c r="B13" s="136"/>
      <c r="C13" s="136"/>
      <c r="D13" s="136"/>
      <c r="E13" s="136"/>
      <c r="G13" s="106"/>
      <c r="H13" s="106"/>
      <c r="I13" s="106"/>
      <c r="J13" s="106"/>
    </row>
    <row r="14" spans="1:17" ht="18" customHeight="1" x14ac:dyDescent="0.25">
      <c r="A14" s="1" t="s">
        <v>153</v>
      </c>
      <c r="B14" s="1" t="s">
        <v>195</v>
      </c>
      <c r="C14" s="1" t="s">
        <v>196</v>
      </c>
      <c r="D14" s="1" t="s">
        <v>197</v>
      </c>
      <c r="E14" s="1" t="s">
        <v>198</v>
      </c>
      <c r="G14" s="105"/>
      <c r="H14" s="105"/>
      <c r="I14" s="105"/>
      <c r="J14" s="105"/>
    </row>
    <row r="15" spans="1:17" ht="15" customHeight="1" x14ac:dyDescent="0.25">
      <c r="A15" s="2" t="s">
        <v>219</v>
      </c>
      <c r="B15" s="4">
        <v>1250000</v>
      </c>
      <c r="C15" s="4">
        <v>1250000</v>
      </c>
      <c r="D15" s="4">
        <v>1250000</v>
      </c>
      <c r="E15" s="14"/>
      <c r="G15" s="106"/>
      <c r="H15" s="106"/>
      <c r="I15" s="106"/>
      <c r="J15" s="106"/>
    </row>
    <row r="16" spans="1:17" ht="15" customHeight="1" x14ac:dyDescent="0.25">
      <c r="A16" s="2" t="s">
        <v>220</v>
      </c>
      <c r="B16" s="4">
        <f>1250000*(1-0.02)</f>
        <v>1225000</v>
      </c>
      <c r="C16" s="4">
        <f>1250000*(1+0.05)</f>
        <v>1312500</v>
      </c>
      <c r="D16" s="4">
        <f>1250000*(1+0.1)</f>
        <v>1375000</v>
      </c>
      <c r="E16" s="14"/>
      <c r="G16" s="106"/>
      <c r="H16" s="106"/>
      <c r="I16" s="106"/>
      <c r="J16" s="106"/>
    </row>
    <row r="17" spans="1:10" ht="15" customHeight="1" x14ac:dyDescent="0.25">
      <c r="A17" s="2" t="s">
        <v>221</v>
      </c>
      <c r="B17" s="4">
        <v>620000</v>
      </c>
      <c r="C17" s="4">
        <v>620000</v>
      </c>
      <c r="D17" s="4">
        <v>620000</v>
      </c>
      <c r="E17" s="14"/>
      <c r="G17" s="106"/>
      <c r="H17" s="106"/>
      <c r="I17" s="106"/>
      <c r="J17" s="106"/>
    </row>
    <row r="18" spans="1:10" ht="15" customHeight="1" x14ac:dyDescent="0.25">
      <c r="A18" s="2" t="s">
        <v>222</v>
      </c>
      <c r="B18" s="4">
        <f>620000*(1+0.1)</f>
        <v>682000</v>
      </c>
      <c r="C18" s="4">
        <f>620000*(1+0.06)</f>
        <v>657200</v>
      </c>
      <c r="D18" s="4">
        <f>620000*(1+0.03)</f>
        <v>638600</v>
      </c>
      <c r="E18" s="14"/>
      <c r="G18" s="106"/>
      <c r="H18" s="106"/>
      <c r="I18" s="106"/>
      <c r="J18" s="106"/>
    </row>
    <row r="19" spans="1:10" x14ac:dyDescent="0.25">
      <c r="A19" s="3" t="s">
        <v>223</v>
      </c>
      <c r="B19" s="15"/>
      <c r="C19" s="15"/>
      <c r="D19" s="15"/>
      <c r="E19" s="14"/>
      <c r="G19" s="106"/>
      <c r="H19" s="106"/>
      <c r="I19" s="106"/>
      <c r="J19" s="106"/>
    </row>
    <row r="20" spans="1:10" ht="25.5" x14ac:dyDescent="0.25">
      <c r="A20" s="3" t="s">
        <v>224</v>
      </c>
      <c r="B20" s="15"/>
      <c r="C20" s="15"/>
      <c r="D20" s="15"/>
      <c r="E20" s="14"/>
      <c r="G20" s="106"/>
      <c r="H20" s="106"/>
      <c r="I20" s="106"/>
      <c r="J20" s="106"/>
    </row>
    <row r="21" spans="1:10" ht="15" customHeight="1" x14ac:dyDescent="0.25">
      <c r="A21" s="2" t="s">
        <v>225</v>
      </c>
      <c r="B21" s="4">
        <f>B16-B20</f>
        <v>1225000</v>
      </c>
      <c r="C21" s="4">
        <f>C16-C20</f>
        <v>1312500</v>
      </c>
      <c r="D21" s="4">
        <f>D16-D20</f>
        <v>1375000</v>
      </c>
      <c r="E21" s="14"/>
      <c r="G21" s="107"/>
      <c r="H21" s="107"/>
      <c r="I21" s="107"/>
      <c r="J21" s="107"/>
    </row>
    <row r="26" spans="1:10" x14ac:dyDescent="0.25">
      <c r="A26" t="s">
        <v>358</v>
      </c>
    </row>
    <row r="27" spans="1:10" x14ac:dyDescent="0.25">
      <c r="A27" t="s">
        <v>359</v>
      </c>
      <c r="B27">
        <v>180000</v>
      </c>
    </row>
    <row r="28" spans="1:10" x14ac:dyDescent="0.25">
      <c r="A28" t="s">
        <v>360</v>
      </c>
      <c r="B28">
        <v>190000</v>
      </c>
    </row>
    <row r="29" spans="1:10" x14ac:dyDescent="0.25">
      <c r="A29" t="s">
        <v>361</v>
      </c>
      <c r="B29" t="s">
        <v>362</v>
      </c>
    </row>
  </sheetData>
  <mergeCells count="3">
    <mergeCell ref="A2:E2"/>
    <mergeCell ref="A1:E1"/>
    <mergeCell ref="A13:E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90"/>
  <sheetViews>
    <sheetView showGridLines="0" topLeftCell="A22" workbookViewId="0">
      <selection activeCell="B28" sqref="B28"/>
    </sheetView>
  </sheetViews>
  <sheetFormatPr baseColWidth="10" defaultColWidth="8.7109375" defaultRowHeight="15" x14ac:dyDescent="0.25"/>
  <cols>
    <col min="1" max="1" width="26" customWidth="1"/>
    <col min="2" max="14" width="12" customWidth="1"/>
    <col min="16" max="17" width="22" customWidth="1"/>
  </cols>
  <sheetData>
    <row r="1" spans="1:17" ht="33.950000000000003" customHeight="1" x14ac:dyDescent="0.25">
      <c r="A1" s="185" t="s">
        <v>226</v>
      </c>
      <c r="B1" s="186"/>
      <c r="C1" s="186"/>
      <c r="D1" s="186"/>
      <c r="E1" s="186"/>
      <c r="F1" s="186"/>
      <c r="G1" s="186"/>
      <c r="H1" s="186"/>
      <c r="I1" s="186"/>
      <c r="J1" s="186"/>
      <c r="K1" s="186"/>
      <c r="L1" s="186"/>
      <c r="M1" s="186"/>
      <c r="N1" s="186"/>
      <c r="P1" s="46" t="str">
        <f>HYPERLINK("#'00-Guide'!A1","⬅ RETOUR GUIDE")</f>
        <v>⬅ RETOUR GUIDE</v>
      </c>
      <c r="Q1" s="46" t="str">
        <f>HYPERLINK("#'Budget_Production'!A1","➡ EXERCICE SUIVANT")</f>
        <v>➡ EXERCICE SUIVANT</v>
      </c>
    </row>
    <row r="2" spans="1:17" ht="12.75" customHeight="1" x14ac:dyDescent="0.25">
      <c r="A2" s="136"/>
      <c r="B2" s="186"/>
      <c r="C2" s="186"/>
      <c r="D2" s="186"/>
      <c r="E2" s="186"/>
      <c r="F2" s="186"/>
      <c r="G2" s="186"/>
      <c r="H2" s="186"/>
      <c r="I2" s="186"/>
      <c r="J2" s="186"/>
      <c r="K2" s="186"/>
      <c r="L2" s="186"/>
      <c r="M2" s="186"/>
      <c r="N2" s="186"/>
    </row>
    <row r="3" spans="1:17" ht="42.75" customHeight="1" x14ac:dyDescent="0.25">
      <c r="A3" s="189" t="s">
        <v>227</v>
      </c>
      <c r="B3" s="190"/>
      <c r="C3" s="190"/>
      <c r="D3" s="190"/>
      <c r="E3" s="190"/>
      <c r="F3" s="190"/>
      <c r="G3" s="190"/>
      <c r="H3" s="190"/>
      <c r="I3" s="190"/>
      <c r="J3" s="190"/>
      <c r="K3" s="190"/>
      <c r="L3" s="190"/>
      <c r="M3" s="190"/>
      <c r="N3" s="191"/>
    </row>
    <row r="4" spans="1:17" ht="18" customHeight="1" x14ac:dyDescent="0.25">
      <c r="A4" s="88"/>
      <c r="B4" s="21"/>
      <c r="C4" s="21"/>
      <c r="D4" s="21"/>
      <c r="E4" s="21"/>
      <c r="F4" s="21"/>
      <c r="G4" s="21"/>
      <c r="H4" s="21"/>
      <c r="I4" s="21"/>
      <c r="J4" s="21"/>
      <c r="K4" s="21"/>
      <c r="L4" s="21"/>
      <c r="M4" s="21"/>
      <c r="N4" s="117"/>
    </row>
    <row r="5" spans="1:17" ht="23.25" customHeight="1" x14ac:dyDescent="0.25">
      <c r="A5" s="90"/>
      <c r="B5" s="118"/>
      <c r="C5" s="118"/>
      <c r="D5" s="118"/>
      <c r="E5" s="118"/>
      <c r="F5" s="118"/>
      <c r="G5" s="118"/>
      <c r="H5" s="118"/>
      <c r="I5" s="118"/>
      <c r="J5" s="118"/>
      <c r="K5" s="118"/>
      <c r="L5" s="118"/>
      <c r="M5" s="118"/>
      <c r="N5" s="119"/>
    </row>
    <row r="6" spans="1:17" ht="23.25" customHeight="1" x14ac:dyDescent="0.25">
      <c r="B6" s="21"/>
      <c r="C6" s="21"/>
      <c r="D6" s="21"/>
      <c r="E6" s="21"/>
      <c r="F6" s="21"/>
      <c r="G6" s="21"/>
      <c r="H6" s="21"/>
      <c r="I6" s="21"/>
      <c r="J6" s="21"/>
      <c r="K6" s="21"/>
      <c r="L6" s="21"/>
      <c r="M6" s="21"/>
      <c r="N6" s="21"/>
    </row>
    <row r="7" spans="1:17" ht="23.25" customHeight="1" x14ac:dyDescent="0.25">
      <c r="A7" s="188" t="s">
        <v>228</v>
      </c>
      <c r="B7" s="186"/>
      <c r="C7" s="186"/>
      <c r="D7" s="186"/>
      <c r="E7" s="186"/>
      <c r="F7" s="186"/>
      <c r="G7" s="186"/>
      <c r="H7" s="186"/>
      <c r="I7" s="186"/>
      <c r="J7" s="186"/>
      <c r="K7" s="186"/>
      <c r="L7" s="186"/>
      <c r="M7" s="186"/>
      <c r="N7" s="186"/>
    </row>
    <row r="8" spans="1:17" ht="23.25" customHeight="1" x14ac:dyDescent="0.25">
      <c r="B8" s="21"/>
      <c r="C8" s="21"/>
      <c r="D8" s="21"/>
      <c r="E8" s="21"/>
      <c r="F8" s="21"/>
      <c r="G8" s="21"/>
      <c r="H8" s="21"/>
      <c r="I8" s="21"/>
      <c r="J8" s="21"/>
      <c r="K8" s="21"/>
      <c r="L8" s="21"/>
      <c r="M8" s="21"/>
      <c r="N8" s="21"/>
    </row>
    <row r="9" spans="1:17" x14ac:dyDescent="0.25">
      <c r="B9" s="21"/>
      <c r="C9" s="21"/>
      <c r="D9" s="21"/>
      <c r="E9" s="21"/>
      <c r="F9" s="21"/>
      <c r="G9" s="21"/>
      <c r="H9" s="21"/>
      <c r="I9" s="21"/>
      <c r="J9" s="21"/>
      <c r="K9" s="21"/>
      <c r="L9" s="21"/>
      <c r="M9" s="21"/>
      <c r="N9" s="21"/>
    </row>
    <row r="10" spans="1:17" ht="15.75" customHeight="1" x14ac:dyDescent="0.25">
      <c r="A10" s="192" t="s">
        <v>229</v>
      </c>
      <c r="B10" s="186"/>
      <c r="C10" s="186"/>
      <c r="D10" s="186"/>
      <c r="E10" s="186"/>
      <c r="F10" s="186"/>
      <c r="G10" s="186"/>
      <c r="H10" s="186"/>
      <c r="I10" s="186"/>
      <c r="J10" s="186"/>
      <c r="K10" s="186"/>
      <c r="L10" s="186"/>
      <c r="M10" s="186"/>
      <c r="N10" s="186"/>
    </row>
    <row r="11" spans="1:17" ht="18" customHeight="1" x14ac:dyDescent="0.25">
      <c r="A11" s="47" t="s">
        <v>230</v>
      </c>
      <c r="B11" s="68">
        <v>63</v>
      </c>
      <c r="C11" s="68">
        <v>63</v>
      </c>
      <c r="D11" s="68">
        <v>72</v>
      </c>
      <c r="E11" s="68">
        <v>90</v>
      </c>
      <c r="F11" s="68">
        <v>90</v>
      </c>
      <c r="G11" s="68">
        <v>90</v>
      </c>
      <c r="H11" s="68">
        <v>54</v>
      </c>
      <c r="I11" s="68">
        <v>63</v>
      </c>
      <c r="J11" s="68">
        <v>63</v>
      </c>
      <c r="K11" s="68">
        <v>81</v>
      </c>
      <c r="L11" s="68">
        <v>81</v>
      </c>
      <c r="M11" s="68">
        <v>90</v>
      </c>
      <c r="N11" s="69">
        <v>900</v>
      </c>
    </row>
    <row r="12" spans="1:17" ht="15" customHeight="1" x14ac:dyDescent="0.25">
      <c r="A12" s="47" t="s">
        <v>231</v>
      </c>
      <c r="B12" s="68">
        <v>580</v>
      </c>
      <c r="C12" s="68">
        <v>580</v>
      </c>
      <c r="D12" s="68">
        <v>580</v>
      </c>
      <c r="E12" s="68">
        <v>580</v>
      </c>
      <c r="F12" s="68">
        <v>580</v>
      </c>
      <c r="G12" s="68">
        <v>580</v>
      </c>
      <c r="H12" s="68">
        <v>580</v>
      </c>
      <c r="I12" s="68">
        <v>580</v>
      </c>
      <c r="J12" s="68">
        <v>580</v>
      </c>
      <c r="K12" s="68">
        <v>580</v>
      </c>
      <c r="L12" s="68">
        <v>580</v>
      </c>
      <c r="M12" s="68">
        <v>580</v>
      </c>
      <c r="N12" s="69">
        <v>580</v>
      </c>
    </row>
    <row r="13" spans="1:17" ht="15" customHeight="1" x14ac:dyDescent="0.25">
      <c r="A13" s="47" t="s">
        <v>232</v>
      </c>
      <c r="B13" s="68">
        <f t="shared" ref="B13:M13" si="0">B11*B12</f>
        <v>36540</v>
      </c>
      <c r="C13" s="68">
        <f t="shared" si="0"/>
        <v>36540</v>
      </c>
      <c r="D13" s="68">
        <f t="shared" si="0"/>
        <v>41760</v>
      </c>
      <c r="E13" s="68">
        <f t="shared" si="0"/>
        <v>52200</v>
      </c>
      <c r="F13" s="68">
        <f t="shared" si="0"/>
        <v>52200</v>
      </c>
      <c r="G13" s="68">
        <f t="shared" si="0"/>
        <v>52200</v>
      </c>
      <c r="H13" s="68">
        <f t="shared" si="0"/>
        <v>31320</v>
      </c>
      <c r="I13" s="68">
        <f t="shared" si="0"/>
        <v>36540</v>
      </c>
      <c r="J13" s="68">
        <f t="shared" si="0"/>
        <v>36540</v>
      </c>
      <c r="K13" s="68">
        <f t="shared" si="0"/>
        <v>46980</v>
      </c>
      <c r="L13" s="68">
        <f t="shared" si="0"/>
        <v>46980</v>
      </c>
      <c r="M13" s="68">
        <f t="shared" si="0"/>
        <v>52200</v>
      </c>
      <c r="N13" s="69">
        <f>SUM(B13:M13)</f>
        <v>522000</v>
      </c>
    </row>
    <row r="14" spans="1:17" ht="15" customHeight="1" x14ac:dyDescent="0.25">
      <c r="A14" s="47" t="s">
        <v>233</v>
      </c>
      <c r="B14" s="68">
        <v>63</v>
      </c>
      <c r="C14" s="68">
        <v>63</v>
      </c>
      <c r="D14" s="68">
        <v>72</v>
      </c>
      <c r="E14" s="68">
        <v>90</v>
      </c>
      <c r="F14" s="68">
        <v>90</v>
      </c>
      <c r="G14" s="68">
        <v>90</v>
      </c>
      <c r="H14" s="68">
        <v>54</v>
      </c>
      <c r="I14" s="68">
        <v>63</v>
      </c>
      <c r="J14" s="68">
        <v>63</v>
      </c>
      <c r="K14" s="68">
        <v>81</v>
      </c>
      <c r="L14" s="68">
        <v>81</v>
      </c>
      <c r="M14" s="68">
        <v>90</v>
      </c>
      <c r="N14" s="69">
        <v>900</v>
      </c>
    </row>
    <row r="15" spans="1:17" ht="15" customHeight="1" x14ac:dyDescent="0.25">
      <c r="A15" s="47" t="s">
        <v>234</v>
      </c>
      <c r="B15" s="50">
        <v>420</v>
      </c>
      <c r="C15" s="50">
        <v>420</v>
      </c>
      <c r="D15" s="50">
        <v>420</v>
      </c>
      <c r="E15" s="50">
        <v>420</v>
      </c>
      <c r="F15" s="50">
        <v>420</v>
      </c>
      <c r="G15" s="50">
        <v>420</v>
      </c>
      <c r="H15" s="50">
        <v>420</v>
      </c>
      <c r="I15" s="50">
        <v>420</v>
      </c>
      <c r="J15" s="50">
        <v>420</v>
      </c>
      <c r="K15" s="50">
        <v>420</v>
      </c>
      <c r="L15" s="50">
        <v>420</v>
      </c>
      <c r="M15" s="50">
        <v>420</v>
      </c>
      <c r="N15" s="51">
        <v>420</v>
      </c>
    </row>
    <row r="16" spans="1:17" ht="15" customHeight="1" x14ac:dyDescent="0.25">
      <c r="A16" s="47" t="s">
        <v>235</v>
      </c>
      <c r="B16" s="50">
        <f t="shared" ref="B16:M16" si="1">B14*B15</f>
        <v>26460</v>
      </c>
      <c r="C16" s="50">
        <f t="shared" si="1"/>
        <v>26460</v>
      </c>
      <c r="D16" s="50">
        <f t="shared" si="1"/>
        <v>30240</v>
      </c>
      <c r="E16" s="50">
        <f t="shared" si="1"/>
        <v>37800</v>
      </c>
      <c r="F16" s="50">
        <f t="shared" si="1"/>
        <v>37800</v>
      </c>
      <c r="G16" s="50">
        <f t="shared" si="1"/>
        <v>37800</v>
      </c>
      <c r="H16" s="50">
        <f t="shared" si="1"/>
        <v>22680</v>
      </c>
      <c r="I16" s="50">
        <f t="shared" si="1"/>
        <v>26460</v>
      </c>
      <c r="J16" s="50">
        <f t="shared" si="1"/>
        <v>26460</v>
      </c>
      <c r="K16" s="50">
        <f t="shared" si="1"/>
        <v>34020</v>
      </c>
      <c r="L16" s="50">
        <f t="shared" si="1"/>
        <v>34020</v>
      </c>
      <c r="M16" s="50">
        <f t="shared" si="1"/>
        <v>37800</v>
      </c>
      <c r="N16" s="51">
        <f>SUM(B16:M16)</f>
        <v>378000</v>
      </c>
    </row>
    <row r="17" spans="1:14" ht="15" customHeight="1" x14ac:dyDescent="0.25">
      <c r="A17" s="92" t="s">
        <v>236</v>
      </c>
      <c r="B17" s="121">
        <v>28</v>
      </c>
      <c r="C17" s="121">
        <v>28</v>
      </c>
      <c r="D17" s="121">
        <v>31</v>
      </c>
      <c r="E17" s="121">
        <v>39</v>
      </c>
      <c r="F17" s="121">
        <v>39</v>
      </c>
      <c r="G17" s="121">
        <v>39</v>
      </c>
      <c r="H17" s="121">
        <v>24</v>
      </c>
      <c r="I17" s="121">
        <v>28</v>
      </c>
      <c r="J17" s="121">
        <v>28</v>
      </c>
      <c r="K17" s="121">
        <v>35</v>
      </c>
      <c r="L17" s="121">
        <v>35</v>
      </c>
      <c r="M17" s="121">
        <v>39</v>
      </c>
      <c r="N17" s="121">
        <v>393</v>
      </c>
    </row>
    <row r="18" spans="1:14" ht="15" customHeight="1" x14ac:dyDescent="0.25">
      <c r="A18" s="47" t="s">
        <v>237</v>
      </c>
      <c r="B18" s="50">
        <v>890</v>
      </c>
      <c r="C18" s="50">
        <v>890</v>
      </c>
      <c r="D18" s="50">
        <v>890</v>
      </c>
      <c r="E18" s="50">
        <v>890</v>
      </c>
      <c r="F18" s="50">
        <v>890</v>
      </c>
      <c r="G18" s="50">
        <v>890</v>
      </c>
      <c r="H18" s="50">
        <v>890</v>
      </c>
      <c r="I18" s="50">
        <v>890</v>
      </c>
      <c r="J18" s="50">
        <v>890</v>
      </c>
      <c r="K18" s="50">
        <v>890</v>
      </c>
      <c r="L18" s="50">
        <v>890</v>
      </c>
      <c r="M18" s="50">
        <v>890</v>
      </c>
      <c r="N18" s="51">
        <v>890</v>
      </c>
    </row>
    <row r="19" spans="1:14" ht="15" customHeight="1" x14ac:dyDescent="0.25">
      <c r="A19" s="47" t="s">
        <v>238</v>
      </c>
      <c r="B19" s="50">
        <v>24920</v>
      </c>
      <c r="C19" s="50">
        <v>24920</v>
      </c>
      <c r="D19" s="50">
        <v>27590</v>
      </c>
      <c r="E19" s="50">
        <v>34710</v>
      </c>
      <c r="F19" s="50">
        <v>34710</v>
      </c>
      <c r="G19" s="50">
        <v>34710</v>
      </c>
      <c r="H19" s="50">
        <v>21360</v>
      </c>
      <c r="I19" s="50">
        <v>24920</v>
      </c>
      <c r="J19" s="50">
        <v>24920</v>
      </c>
      <c r="K19" s="50">
        <v>31150</v>
      </c>
      <c r="L19" s="50">
        <v>31150</v>
      </c>
      <c r="M19" s="50">
        <v>34710</v>
      </c>
      <c r="N19" s="51">
        <v>349770</v>
      </c>
    </row>
    <row r="20" spans="1:14" ht="15" customHeight="1" x14ac:dyDescent="0.25">
      <c r="A20" s="48" t="s">
        <v>239</v>
      </c>
      <c r="B20" s="52">
        <v>87920</v>
      </c>
      <c r="C20" s="52">
        <v>87920</v>
      </c>
      <c r="D20" s="52">
        <v>99590</v>
      </c>
      <c r="E20" s="52">
        <v>124710</v>
      </c>
      <c r="F20" s="52">
        <v>124710</v>
      </c>
      <c r="G20" s="52">
        <v>124710</v>
      </c>
      <c r="H20" s="52">
        <v>75360</v>
      </c>
      <c r="I20" s="52">
        <v>87920</v>
      </c>
      <c r="J20" s="52">
        <v>87920</v>
      </c>
      <c r="K20" s="52">
        <v>112150</v>
      </c>
      <c r="L20" s="52">
        <v>112150</v>
      </c>
      <c r="M20" s="52">
        <v>124710</v>
      </c>
      <c r="N20" s="52">
        <v>1249770</v>
      </c>
    </row>
    <row r="21" spans="1:14" ht="15.75" customHeight="1" x14ac:dyDescent="0.25">
      <c r="B21" s="21"/>
      <c r="C21" s="21"/>
      <c r="D21" s="21"/>
      <c r="E21" s="21"/>
      <c r="F21" s="21"/>
      <c r="G21" s="21"/>
      <c r="H21" s="21"/>
      <c r="I21" s="21"/>
      <c r="J21" s="21"/>
      <c r="K21" s="21"/>
      <c r="L21" s="21"/>
      <c r="M21" s="21"/>
      <c r="N21" s="21"/>
    </row>
    <row r="22" spans="1:14" x14ac:dyDescent="0.25">
      <c r="A22" s="187" t="s">
        <v>240</v>
      </c>
      <c r="B22" s="186"/>
      <c r="C22" s="186"/>
      <c r="D22" s="186"/>
      <c r="E22" s="186"/>
      <c r="F22" s="186"/>
      <c r="G22" s="186"/>
      <c r="H22" s="186"/>
      <c r="I22" s="186"/>
      <c r="J22" s="186"/>
      <c r="K22" s="186"/>
      <c r="L22" s="186"/>
      <c r="M22" s="186"/>
      <c r="N22" s="186"/>
    </row>
    <row r="23" spans="1:14" ht="15.75" customHeight="1" x14ac:dyDescent="0.25">
      <c r="A23" s="152"/>
      <c r="B23" s="186"/>
      <c r="C23" s="186"/>
      <c r="D23" s="186"/>
      <c r="E23" s="186"/>
      <c r="F23" s="186"/>
      <c r="G23" s="186"/>
      <c r="H23" s="186"/>
      <c r="I23" s="186"/>
      <c r="J23" s="186"/>
      <c r="K23" s="186"/>
      <c r="L23" s="186"/>
      <c r="M23" s="186"/>
      <c r="N23" s="186"/>
    </row>
    <row r="24" spans="1:14" ht="18" customHeight="1" x14ac:dyDescent="0.25">
      <c r="B24" s="21"/>
      <c r="C24" s="21"/>
      <c r="D24" s="21"/>
      <c r="E24" s="21"/>
      <c r="F24" s="21"/>
      <c r="G24" s="21"/>
      <c r="H24" s="21"/>
      <c r="I24" s="21"/>
      <c r="J24" s="21"/>
      <c r="K24" s="21"/>
      <c r="L24" s="21"/>
      <c r="M24" s="21"/>
      <c r="N24" s="21"/>
    </row>
    <row r="25" spans="1:14" ht="15" customHeight="1" x14ac:dyDescent="0.25">
      <c r="B25" s="21"/>
      <c r="C25" s="21"/>
      <c r="D25" s="21"/>
      <c r="E25" s="21"/>
      <c r="F25" s="21"/>
      <c r="G25" s="21"/>
      <c r="H25" s="21"/>
      <c r="I25" s="21"/>
      <c r="J25" s="21"/>
      <c r="K25" s="21"/>
      <c r="L25" s="21"/>
      <c r="M25" s="21"/>
      <c r="N25" s="21"/>
    </row>
    <row r="26" spans="1:14" ht="15" customHeight="1" x14ac:dyDescent="0.25">
      <c r="A26" s="188" t="s">
        <v>241</v>
      </c>
      <c r="B26" s="186"/>
      <c r="C26" s="186"/>
      <c r="D26" s="186"/>
      <c r="E26" s="186"/>
      <c r="F26" s="186"/>
      <c r="G26" s="186"/>
      <c r="H26" s="186"/>
      <c r="I26" s="186"/>
      <c r="J26" s="186"/>
      <c r="K26" s="186"/>
      <c r="L26" s="186"/>
      <c r="M26" s="186"/>
      <c r="N26" s="186"/>
    </row>
    <row r="27" spans="1:14" ht="15" customHeight="1" x14ac:dyDescent="0.25">
      <c r="A27" s="46" t="s">
        <v>153</v>
      </c>
      <c r="B27" s="67" t="s">
        <v>242</v>
      </c>
      <c r="C27" s="67" t="s">
        <v>243</v>
      </c>
      <c r="D27" s="67" t="s">
        <v>244</v>
      </c>
      <c r="E27" s="67" t="s">
        <v>245</v>
      </c>
      <c r="F27" s="67" t="s">
        <v>246</v>
      </c>
      <c r="G27" s="67" t="s">
        <v>247</v>
      </c>
      <c r="H27" s="67" t="s">
        <v>248</v>
      </c>
      <c r="I27" s="67" t="s">
        <v>249</v>
      </c>
      <c r="J27" s="67" t="s">
        <v>250</v>
      </c>
      <c r="K27" s="67" t="s">
        <v>251</v>
      </c>
      <c r="L27" s="67" t="s">
        <v>252</v>
      </c>
      <c r="M27" s="67" t="s">
        <v>253</v>
      </c>
      <c r="N27" s="67" t="s">
        <v>254</v>
      </c>
    </row>
    <row r="28" spans="1:14" ht="15" customHeight="1" x14ac:dyDescent="0.25">
      <c r="A28" s="49" t="s">
        <v>230</v>
      </c>
      <c r="B28" s="108"/>
      <c r="C28" s="108"/>
      <c r="D28" s="108"/>
      <c r="E28" s="108"/>
      <c r="F28" s="108"/>
      <c r="G28" s="108"/>
      <c r="H28" s="108"/>
      <c r="I28" s="108"/>
      <c r="J28" s="108"/>
      <c r="K28" s="108"/>
      <c r="L28" s="108"/>
      <c r="M28" s="108"/>
      <c r="N28" s="108"/>
    </row>
    <row r="29" spans="1:14" ht="15" customHeight="1" x14ac:dyDescent="0.25">
      <c r="A29" s="49" t="s">
        <v>231</v>
      </c>
      <c r="B29" s="53">
        <v>580</v>
      </c>
      <c r="C29" s="53">
        <v>580</v>
      </c>
      <c r="D29" s="53">
        <v>580</v>
      </c>
      <c r="E29" s="53">
        <v>580</v>
      </c>
      <c r="F29" s="53">
        <v>580</v>
      </c>
      <c r="G29" s="53">
        <v>580</v>
      </c>
      <c r="H29" s="53">
        <v>580</v>
      </c>
      <c r="I29" s="53">
        <v>580</v>
      </c>
      <c r="J29" s="53">
        <v>580</v>
      </c>
      <c r="K29" s="53">
        <v>580</v>
      </c>
      <c r="L29" s="53">
        <v>580</v>
      </c>
      <c r="M29" s="53">
        <v>580</v>
      </c>
      <c r="N29" s="53">
        <f>B29</f>
        <v>580</v>
      </c>
    </row>
    <row r="30" spans="1:14" ht="15" customHeight="1" x14ac:dyDescent="0.25">
      <c r="A30" s="49" t="s">
        <v>232</v>
      </c>
      <c r="B30" s="108"/>
      <c r="C30" s="108"/>
      <c r="D30" s="108"/>
      <c r="E30" s="108"/>
      <c r="F30" s="108"/>
      <c r="G30" s="108"/>
      <c r="H30" s="108"/>
      <c r="I30" s="108"/>
      <c r="J30" s="108"/>
      <c r="K30" s="108"/>
      <c r="L30" s="108"/>
      <c r="M30" s="108"/>
      <c r="N30" s="108"/>
    </row>
    <row r="31" spans="1:14" ht="15" customHeight="1" x14ac:dyDescent="0.25">
      <c r="A31" s="93" t="s">
        <v>233</v>
      </c>
      <c r="B31" s="120"/>
      <c r="C31" s="120"/>
      <c r="D31" s="120"/>
      <c r="E31" s="120"/>
      <c r="F31" s="120"/>
      <c r="G31" s="120"/>
      <c r="H31" s="120"/>
      <c r="I31" s="120"/>
      <c r="J31" s="120"/>
      <c r="K31" s="120"/>
      <c r="L31" s="120"/>
      <c r="M31" s="120"/>
      <c r="N31" s="120"/>
    </row>
    <row r="32" spans="1:14" ht="15" customHeight="1" x14ac:dyDescent="0.25">
      <c r="A32" s="49" t="s">
        <v>234</v>
      </c>
      <c r="B32" s="53">
        <v>420</v>
      </c>
      <c r="C32" s="53">
        <v>420</v>
      </c>
      <c r="D32" s="53">
        <v>420</v>
      </c>
      <c r="E32" s="53">
        <v>420</v>
      </c>
      <c r="F32" s="53">
        <v>420</v>
      </c>
      <c r="G32" s="53">
        <v>420</v>
      </c>
      <c r="H32" s="53">
        <v>420</v>
      </c>
      <c r="I32" s="53">
        <v>420</v>
      </c>
      <c r="J32" s="53">
        <v>420</v>
      </c>
      <c r="K32" s="53">
        <v>420</v>
      </c>
      <c r="L32" s="53">
        <v>420</v>
      </c>
      <c r="M32" s="53">
        <v>420</v>
      </c>
      <c r="N32" s="53">
        <f>B32</f>
        <v>420</v>
      </c>
    </row>
    <row r="33" spans="1:14" ht="15" customHeight="1" x14ac:dyDescent="0.25">
      <c r="A33" s="49" t="s">
        <v>235</v>
      </c>
      <c r="B33" s="108"/>
      <c r="C33" s="108"/>
      <c r="D33" s="108"/>
      <c r="E33" s="108"/>
      <c r="F33" s="108"/>
      <c r="G33" s="108"/>
      <c r="H33" s="108"/>
      <c r="I33" s="108"/>
      <c r="J33" s="108"/>
      <c r="K33" s="108"/>
      <c r="L33" s="108"/>
      <c r="M33" s="108"/>
      <c r="N33" s="108"/>
    </row>
    <row r="34" spans="1:14" ht="15.75" customHeight="1" x14ac:dyDescent="0.25">
      <c r="A34" s="49" t="s">
        <v>236</v>
      </c>
      <c r="B34" s="108"/>
      <c r="C34" s="108"/>
      <c r="D34" s="108"/>
      <c r="E34" s="108"/>
      <c r="F34" s="108"/>
      <c r="G34" s="108"/>
      <c r="H34" s="108"/>
      <c r="I34" s="108"/>
      <c r="J34" s="108"/>
      <c r="K34" s="108"/>
      <c r="L34" s="108"/>
      <c r="M34" s="108"/>
      <c r="N34" s="108"/>
    </row>
    <row r="35" spans="1:14" x14ac:dyDescent="0.25">
      <c r="A35" s="49" t="s">
        <v>237</v>
      </c>
      <c r="B35" s="53">
        <v>890</v>
      </c>
      <c r="C35" s="53">
        <v>890</v>
      </c>
      <c r="D35" s="53">
        <v>890</v>
      </c>
      <c r="E35" s="53">
        <v>890</v>
      </c>
      <c r="F35" s="53">
        <v>890</v>
      </c>
      <c r="G35" s="53">
        <v>890</v>
      </c>
      <c r="H35" s="53">
        <v>890</v>
      </c>
      <c r="I35" s="53">
        <v>890</v>
      </c>
      <c r="J35" s="53">
        <v>890</v>
      </c>
      <c r="K35" s="53">
        <v>890</v>
      </c>
      <c r="L35" s="53">
        <v>890</v>
      </c>
      <c r="M35" s="53">
        <v>890</v>
      </c>
      <c r="N35" s="53">
        <f>B35</f>
        <v>890</v>
      </c>
    </row>
    <row r="36" spans="1:14" ht="15.75" customHeight="1" x14ac:dyDescent="0.25">
      <c r="A36" s="93" t="s">
        <v>238</v>
      </c>
      <c r="B36" s="120"/>
      <c r="C36" s="120"/>
      <c r="D36" s="120"/>
      <c r="E36" s="120"/>
      <c r="F36" s="120"/>
      <c r="G36" s="120"/>
      <c r="H36" s="120"/>
      <c r="I36" s="120"/>
      <c r="J36" s="120"/>
      <c r="K36" s="120"/>
      <c r="L36" s="120"/>
      <c r="M36" s="120"/>
      <c r="N36" s="120"/>
    </row>
    <row r="37" spans="1:14" ht="18" customHeight="1" x14ac:dyDescent="0.25">
      <c r="A37" s="49" t="s">
        <v>255</v>
      </c>
      <c r="B37" s="108"/>
      <c r="C37" s="108"/>
      <c r="D37" s="108"/>
      <c r="E37" s="108"/>
      <c r="F37" s="108"/>
      <c r="G37" s="108"/>
      <c r="H37" s="108"/>
      <c r="I37" s="108"/>
      <c r="J37" s="108"/>
      <c r="K37" s="108"/>
      <c r="L37" s="108"/>
      <c r="M37" s="108"/>
      <c r="N37" s="108"/>
    </row>
    <row r="38" spans="1:14" ht="44.1" customHeight="1" x14ac:dyDescent="0.25">
      <c r="A38" s="49" t="s">
        <v>256</v>
      </c>
      <c r="B38" s="183"/>
      <c r="C38" s="184"/>
      <c r="D38" s="184"/>
      <c r="E38" s="184"/>
      <c r="F38" s="184"/>
      <c r="G38" s="184"/>
      <c r="H38" s="184"/>
      <c r="I38" s="184"/>
      <c r="J38" s="184"/>
      <c r="K38" s="184"/>
      <c r="L38" s="184"/>
      <c r="M38" s="184"/>
      <c r="N38" s="184"/>
    </row>
    <row r="39" spans="1:14" ht="15" customHeight="1" x14ac:dyDescent="0.25">
      <c r="B39" s="21"/>
      <c r="C39" s="21"/>
      <c r="D39" s="21"/>
      <c r="E39" s="21"/>
      <c r="F39" s="21"/>
      <c r="G39" s="21"/>
      <c r="H39" s="21"/>
      <c r="I39" s="21"/>
      <c r="J39" s="21"/>
      <c r="K39" s="21"/>
      <c r="L39" s="21"/>
      <c r="M39" s="21"/>
      <c r="N39" s="21"/>
    </row>
    <row r="40" spans="1:14" ht="15" customHeight="1" x14ac:dyDescent="0.25">
      <c r="B40" s="21"/>
      <c r="C40" s="21"/>
      <c r="D40" s="21"/>
      <c r="E40" s="21"/>
      <c r="F40" s="21"/>
      <c r="G40" s="21"/>
      <c r="H40" s="21"/>
      <c r="I40" s="21"/>
      <c r="J40" s="21"/>
      <c r="K40" s="21"/>
      <c r="L40" s="21"/>
      <c r="M40" s="21"/>
      <c r="N40" s="21"/>
    </row>
    <row r="41" spans="1:14" ht="15" customHeight="1" x14ac:dyDescent="0.25">
      <c r="A41" s="188" t="s">
        <v>257</v>
      </c>
      <c r="B41" s="186"/>
      <c r="C41" s="186"/>
      <c r="D41" s="186"/>
      <c r="E41" s="186"/>
      <c r="F41" s="186"/>
      <c r="G41" s="186"/>
      <c r="H41" s="186"/>
      <c r="I41" s="186"/>
      <c r="J41" s="186"/>
      <c r="K41" s="186"/>
      <c r="L41" s="186"/>
      <c r="M41" s="186"/>
      <c r="N41" s="186"/>
    </row>
    <row r="42" spans="1:14" ht="15" customHeight="1" x14ac:dyDescent="0.25">
      <c r="A42" s="46" t="s">
        <v>153</v>
      </c>
      <c r="B42" s="67" t="s">
        <v>242</v>
      </c>
      <c r="C42" s="67" t="s">
        <v>243</v>
      </c>
      <c r="D42" s="67" t="s">
        <v>244</v>
      </c>
      <c r="E42" s="67" t="s">
        <v>245</v>
      </c>
      <c r="F42" s="67" t="s">
        <v>246</v>
      </c>
      <c r="G42" s="67" t="s">
        <v>247</v>
      </c>
      <c r="H42" s="67" t="s">
        <v>248</v>
      </c>
      <c r="I42" s="67" t="s">
        <v>249</v>
      </c>
      <c r="J42" s="67" t="s">
        <v>250</v>
      </c>
      <c r="K42" s="67" t="s">
        <v>251</v>
      </c>
      <c r="L42" s="67" t="s">
        <v>252</v>
      </c>
      <c r="M42" s="67" t="s">
        <v>253</v>
      </c>
      <c r="N42" s="67" t="s">
        <v>254</v>
      </c>
    </row>
    <row r="43" spans="1:14" ht="15" customHeight="1" x14ac:dyDescent="0.25">
      <c r="A43" s="49" t="s">
        <v>230</v>
      </c>
      <c r="B43" s="108"/>
      <c r="C43" s="108"/>
      <c r="D43" s="108"/>
      <c r="E43" s="108"/>
      <c r="F43" s="108"/>
      <c r="G43" s="108"/>
      <c r="H43" s="108"/>
      <c r="I43" s="108"/>
      <c r="J43" s="108"/>
      <c r="K43" s="108"/>
      <c r="L43" s="108"/>
      <c r="M43" s="108"/>
      <c r="N43" s="108"/>
    </row>
    <row r="44" spans="1:14" ht="15" customHeight="1" x14ac:dyDescent="0.25">
      <c r="A44" s="49" t="s">
        <v>231</v>
      </c>
      <c r="B44" s="53">
        <v>580</v>
      </c>
      <c r="C44" s="53">
        <v>580</v>
      </c>
      <c r="D44" s="53">
        <v>580</v>
      </c>
      <c r="E44" s="53">
        <v>580</v>
      </c>
      <c r="F44" s="53">
        <v>580</v>
      </c>
      <c r="G44" s="53">
        <v>580</v>
      </c>
      <c r="H44" s="53">
        <v>580</v>
      </c>
      <c r="I44" s="53">
        <v>580</v>
      </c>
      <c r="J44" s="53">
        <v>580</v>
      </c>
      <c r="K44" s="53">
        <v>580</v>
      </c>
      <c r="L44" s="53">
        <v>580</v>
      </c>
      <c r="M44" s="53">
        <v>580</v>
      </c>
      <c r="N44" s="53">
        <f>B44</f>
        <v>580</v>
      </c>
    </row>
    <row r="45" spans="1:14" ht="15" customHeight="1" x14ac:dyDescent="0.25">
      <c r="A45" s="93" t="s">
        <v>232</v>
      </c>
      <c r="B45" s="120"/>
      <c r="C45" s="120"/>
      <c r="D45" s="120"/>
      <c r="E45" s="120"/>
      <c r="F45" s="120"/>
      <c r="G45" s="120"/>
      <c r="H45" s="120"/>
      <c r="I45" s="120"/>
      <c r="J45" s="120"/>
      <c r="K45" s="120"/>
      <c r="L45" s="120"/>
      <c r="M45" s="120"/>
      <c r="N45" s="120"/>
    </row>
    <row r="46" spans="1:14" ht="15" customHeight="1" x14ac:dyDescent="0.25">
      <c r="A46" s="49" t="s">
        <v>233</v>
      </c>
      <c r="B46" s="108"/>
      <c r="C46" s="108"/>
      <c r="D46" s="108"/>
      <c r="E46" s="108"/>
      <c r="F46" s="108"/>
      <c r="G46" s="108"/>
      <c r="H46" s="108"/>
      <c r="I46" s="108"/>
      <c r="J46" s="108"/>
      <c r="K46" s="108"/>
      <c r="L46" s="108"/>
      <c r="M46" s="108"/>
      <c r="N46" s="108"/>
    </row>
    <row r="47" spans="1:14" ht="15.75" customHeight="1" x14ac:dyDescent="0.25">
      <c r="A47" s="49" t="s">
        <v>234</v>
      </c>
      <c r="B47" s="53">
        <v>420</v>
      </c>
      <c r="C47" s="53">
        <v>420</v>
      </c>
      <c r="D47" s="53">
        <v>420</v>
      </c>
      <c r="E47" s="53">
        <v>420</v>
      </c>
      <c r="F47" s="53">
        <v>420</v>
      </c>
      <c r="G47" s="53">
        <v>420</v>
      </c>
      <c r="H47" s="53">
        <v>420</v>
      </c>
      <c r="I47" s="53">
        <v>420</v>
      </c>
      <c r="J47" s="53">
        <v>420</v>
      </c>
      <c r="K47" s="53">
        <v>420</v>
      </c>
      <c r="L47" s="53">
        <v>420</v>
      </c>
      <c r="M47" s="53">
        <v>420</v>
      </c>
      <c r="N47" s="53">
        <f>B47</f>
        <v>420</v>
      </c>
    </row>
    <row r="48" spans="1:14" x14ac:dyDescent="0.25">
      <c r="A48" s="49" t="s">
        <v>235</v>
      </c>
      <c r="B48" s="108"/>
      <c r="C48" s="108"/>
      <c r="D48" s="108"/>
      <c r="E48" s="108"/>
      <c r="F48" s="108"/>
      <c r="G48" s="108"/>
      <c r="H48" s="108"/>
      <c r="I48" s="108"/>
      <c r="J48" s="108"/>
      <c r="K48" s="108"/>
      <c r="L48" s="108"/>
      <c r="M48" s="108"/>
      <c r="N48" s="108"/>
    </row>
    <row r="49" spans="1:14" ht="15.75" customHeight="1" x14ac:dyDescent="0.25">
      <c r="A49" s="93" t="s">
        <v>236</v>
      </c>
      <c r="B49" s="120"/>
      <c r="C49" s="120"/>
      <c r="D49" s="120"/>
      <c r="E49" s="120"/>
      <c r="F49" s="120"/>
      <c r="G49" s="120"/>
      <c r="H49" s="120"/>
      <c r="I49" s="120"/>
      <c r="J49" s="120"/>
      <c r="K49" s="120"/>
      <c r="L49" s="120"/>
      <c r="M49" s="120"/>
      <c r="N49" s="120"/>
    </row>
    <row r="50" spans="1:14" ht="18" customHeight="1" x14ac:dyDescent="0.25">
      <c r="A50" s="49" t="s">
        <v>237</v>
      </c>
      <c r="B50" s="53">
        <v>890</v>
      </c>
      <c r="C50" s="53">
        <v>890</v>
      </c>
      <c r="D50" s="53">
        <v>890</v>
      </c>
      <c r="E50" s="53">
        <v>890</v>
      </c>
      <c r="F50" s="53">
        <v>890</v>
      </c>
      <c r="G50" s="53">
        <v>890</v>
      </c>
      <c r="H50" s="53">
        <v>890</v>
      </c>
      <c r="I50" s="53">
        <v>890</v>
      </c>
      <c r="J50" s="53">
        <v>890</v>
      </c>
      <c r="K50" s="53">
        <v>890</v>
      </c>
      <c r="L50" s="53">
        <v>890</v>
      </c>
      <c r="M50" s="53">
        <v>890</v>
      </c>
      <c r="N50" s="53">
        <f>B50</f>
        <v>890</v>
      </c>
    </row>
    <row r="51" spans="1:14" ht="15" customHeight="1" x14ac:dyDescent="0.25">
      <c r="A51" s="49" t="s">
        <v>238</v>
      </c>
      <c r="B51" s="108"/>
      <c r="C51" s="108"/>
      <c r="D51" s="108"/>
      <c r="E51" s="108"/>
      <c r="F51" s="108"/>
      <c r="G51" s="108"/>
      <c r="H51" s="108"/>
      <c r="I51" s="108"/>
      <c r="J51" s="108"/>
      <c r="K51" s="108"/>
      <c r="L51" s="108"/>
      <c r="M51" s="108"/>
      <c r="N51" s="108"/>
    </row>
    <row r="52" spans="1:14" ht="15" customHeight="1" x14ac:dyDescent="0.25">
      <c r="A52" s="49" t="s">
        <v>255</v>
      </c>
      <c r="B52" s="108"/>
      <c r="C52" s="108"/>
      <c r="D52" s="108"/>
      <c r="E52" s="108"/>
      <c r="F52" s="108"/>
      <c r="G52" s="108"/>
      <c r="H52" s="108"/>
      <c r="I52" s="108"/>
      <c r="J52" s="108"/>
      <c r="K52" s="108"/>
      <c r="L52" s="108"/>
      <c r="M52" s="108"/>
      <c r="N52" s="108"/>
    </row>
    <row r="53" spans="1:14" ht="44.1" customHeight="1" x14ac:dyDescent="0.25">
      <c r="A53" s="49" t="s">
        <v>256</v>
      </c>
      <c r="B53" s="183"/>
      <c r="C53" s="184"/>
      <c r="D53" s="184"/>
      <c r="E53" s="184"/>
      <c r="F53" s="184"/>
      <c r="G53" s="184"/>
      <c r="H53" s="184"/>
      <c r="I53" s="184"/>
      <c r="J53" s="184"/>
      <c r="K53" s="184"/>
      <c r="L53" s="184"/>
      <c r="M53" s="184"/>
      <c r="N53" s="184"/>
    </row>
    <row r="54" spans="1:14" ht="15" customHeight="1" x14ac:dyDescent="0.25">
      <c r="B54" s="21"/>
      <c r="C54" s="21"/>
      <c r="D54" s="21"/>
      <c r="E54" s="21"/>
      <c r="F54" s="21"/>
      <c r="G54" s="21"/>
      <c r="H54" s="21"/>
      <c r="I54" s="21"/>
      <c r="J54" s="21"/>
      <c r="K54" s="21"/>
      <c r="L54" s="21"/>
      <c r="M54" s="21"/>
      <c r="N54" s="21"/>
    </row>
    <row r="55" spans="1:14" ht="15" customHeight="1" x14ac:dyDescent="0.25">
      <c r="B55" s="21"/>
      <c r="C55" s="21"/>
      <c r="D55" s="21"/>
      <c r="E55" s="21"/>
      <c r="F55" s="21"/>
      <c r="G55" s="21"/>
      <c r="H55" s="21"/>
      <c r="I55" s="21"/>
      <c r="J55" s="21"/>
      <c r="K55" s="21"/>
      <c r="L55" s="21"/>
      <c r="M55" s="21"/>
      <c r="N55" s="21"/>
    </row>
    <row r="56" spans="1:14" ht="15" customHeight="1" x14ac:dyDescent="0.25">
      <c r="A56" s="188" t="s">
        <v>258</v>
      </c>
      <c r="B56" s="186"/>
      <c r="C56" s="186"/>
      <c r="D56" s="186"/>
      <c r="E56" s="186"/>
      <c r="F56" s="186"/>
      <c r="G56" s="186"/>
      <c r="H56" s="186"/>
      <c r="I56" s="186"/>
      <c r="J56" s="186"/>
      <c r="K56" s="186"/>
      <c r="L56" s="186"/>
      <c r="M56" s="186"/>
      <c r="N56" s="186"/>
    </row>
    <row r="57" spans="1:14" ht="15" customHeight="1" x14ac:dyDescent="0.25">
      <c r="A57" s="46" t="s">
        <v>153</v>
      </c>
      <c r="B57" s="67" t="s">
        <v>242</v>
      </c>
      <c r="C57" s="67" t="s">
        <v>243</v>
      </c>
      <c r="D57" s="67" t="s">
        <v>244</v>
      </c>
      <c r="E57" s="67" t="s">
        <v>245</v>
      </c>
      <c r="F57" s="67" t="s">
        <v>246</v>
      </c>
      <c r="G57" s="67" t="s">
        <v>247</v>
      </c>
      <c r="H57" s="67" t="s">
        <v>248</v>
      </c>
      <c r="I57" s="67" t="s">
        <v>249</v>
      </c>
      <c r="J57" s="67" t="s">
        <v>250</v>
      </c>
      <c r="K57" s="67" t="s">
        <v>251</v>
      </c>
      <c r="L57" s="67" t="s">
        <v>252</v>
      </c>
      <c r="M57" s="67" t="s">
        <v>253</v>
      </c>
      <c r="N57" s="67" t="s">
        <v>254</v>
      </c>
    </row>
    <row r="58" spans="1:14" ht="15" customHeight="1" x14ac:dyDescent="0.25">
      <c r="A58" s="49" t="s">
        <v>230</v>
      </c>
      <c r="B58" s="108"/>
      <c r="C58" s="108"/>
      <c r="D58" s="108"/>
      <c r="E58" s="108"/>
      <c r="F58" s="108"/>
      <c r="G58" s="108"/>
      <c r="H58" s="108"/>
      <c r="I58" s="108"/>
      <c r="J58" s="108"/>
      <c r="K58" s="108"/>
      <c r="L58" s="108"/>
      <c r="M58" s="108"/>
      <c r="N58" s="108"/>
    </row>
    <row r="59" spans="1:14" ht="15" customHeight="1" x14ac:dyDescent="0.25">
      <c r="A59" s="49" t="s">
        <v>231</v>
      </c>
      <c r="B59" s="53">
        <v>580</v>
      </c>
      <c r="C59" s="53">
        <v>580</v>
      </c>
      <c r="D59" s="53">
        <v>580</v>
      </c>
      <c r="E59" s="53">
        <v>580</v>
      </c>
      <c r="F59" s="53">
        <v>580</v>
      </c>
      <c r="G59" s="53">
        <v>580</v>
      </c>
      <c r="H59" s="53">
        <v>580</v>
      </c>
      <c r="I59" s="53">
        <v>580</v>
      </c>
      <c r="J59" s="53">
        <v>580</v>
      </c>
      <c r="K59" s="53">
        <v>580</v>
      </c>
      <c r="L59" s="53">
        <v>580</v>
      </c>
      <c r="M59" s="53">
        <v>580</v>
      </c>
      <c r="N59" s="53">
        <f>B59</f>
        <v>580</v>
      </c>
    </row>
    <row r="60" spans="1:14" ht="15.75" customHeight="1" x14ac:dyDescent="0.25">
      <c r="A60" s="49" t="s">
        <v>232</v>
      </c>
      <c r="B60" s="108"/>
      <c r="C60" s="108"/>
      <c r="D60" s="108"/>
      <c r="E60" s="108"/>
      <c r="F60" s="108"/>
      <c r="G60" s="108"/>
      <c r="H60" s="108"/>
      <c r="I60" s="108"/>
      <c r="J60" s="108"/>
      <c r="K60" s="108"/>
      <c r="L60" s="108"/>
      <c r="M60" s="108"/>
      <c r="N60" s="108"/>
    </row>
    <row r="61" spans="1:14" x14ac:dyDescent="0.25">
      <c r="A61" s="49" t="s">
        <v>233</v>
      </c>
      <c r="B61" s="108"/>
      <c r="C61" s="108"/>
      <c r="D61" s="108"/>
      <c r="E61" s="108"/>
      <c r="F61" s="108"/>
      <c r="G61" s="108"/>
      <c r="H61" s="108"/>
      <c r="I61" s="108"/>
      <c r="J61" s="108"/>
      <c r="K61" s="108"/>
      <c r="L61" s="108"/>
      <c r="M61" s="108"/>
      <c r="N61" s="108"/>
    </row>
    <row r="62" spans="1:14" x14ac:dyDescent="0.25">
      <c r="A62" s="49" t="s">
        <v>234</v>
      </c>
      <c r="B62" s="53">
        <v>420</v>
      </c>
      <c r="C62" s="53">
        <v>420</v>
      </c>
      <c r="D62" s="53">
        <v>420</v>
      </c>
      <c r="E62" s="53">
        <v>420</v>
      </c>
      <c r="F62" s="53">
        <v>420</v>
      </c>
      <c r="G62" s="53">
        <v>420</v>
      </c>
      <c r="H62" s="53">
        <v>420</v>
      </c>
      <c r="I62" s="53">
        <v>420</v>
      </c>
      <c r="J62" s="53">
        <v>420</v>
      </c>
      <c r="K62" s="53">
        <v>420</v>
      </c>
      <c r="L62" s="53">
        <v>420</v>
      </c>
      <c r="M62" s="53">
        <v>420</v>
      </c>
      <c r="N62" s="53">
        <f>B62</f>
        <v>420</v>
      </c>
    </row>
    <row r="63" spans="1:14" x14ac:dyDescent="0.25">
      <c r="A63" s="49" t="s">
        <v>235</v>
      </c>
      <c r="B63" s="108"/>
      <c r="C63" s="108"/>
      <c r="D63" s="108"/>
      <c r="E63" s="108"/>
      <c r="F63" s="108"/>
      <c r="G63" s="108"/>
      <c r="H63" s="108"/>
      <c r="I63" s="108"/>
      <c r="J63" s="108"/>
      <c r="K63" s="108"/>
      <c r="L63" s="108"/>
      <c r="M63" s="108"/>
      <c r="N63" s="108"/>
    </row>
    <row r="64" spans="1:14" x14ac:dyDescent="0.25">
      <c r="A64" s="49" t="s">
        <v>236</v>
      </c>
      <c r="B64" s="108"/>
      <c r="C64" s="108"/>
      <c r="D64" s="108"/>
      <c r="E64" s="108"/>
      <c r="F64" s="108"/>
      <c r="G64" s="108"/>
      <c r="H64" s="108"/>
      <c r="I64" s="108"/>
      <c r="J64" s="108"/>
      <c r="K64" s="108"/>
      <c r="L64" s="108"/>
      <c r="M64" s="108"/>
      <c r="N64" s="108"/>
    </row>
    <row r="65" spans="1:14" x14ac:dyDescent="0.25">
      <c r="A65" s="49" t="s">
        <v>237</v>
      </c>
      <c r="B65" s="53">
        <v>890</v>
      </c>
      <c r="C65" s="53">
        <v>890</v>
      </c>
      <c r="D65" s="53">
        <v>890</v>
      </c>
      <c r="E65" s="53">
        <v>890</v>
      </c>
      <c r="F65" s="53">
        <v>890</v>
      </c>
      <c r="G65" s="53">
        <v>890</v>
      </c>
      <c r="H65" s="53">
        <v>890</v>
      </c>
      <c r="I65" s="53">
        <v>890</v>
      </c>
      <c r="J65" s="53">
        <v>890</v>
      </c>
      <c r="K65" s="53">
        <v>890</v>
      </c>
      <c r="L65" s="53">
        <v>890</v>
      </c>
      <c r="M65" s="53">
        <v>890</v>
      </c>
      <c r="N65" s="53">
        <f>B65</f>
        <v>890</v>
      </c>
    </row>
    <row r="66" spans="1:14" x14ac:dyDescent="0.25">
      <c r="A66" s="49" t="s">
        <v>238</v>
      </c>
      <c r="B66" s="108"/>
      <c r="C66" s="108"/>
      <c r="D66" s="108"/>
      <c r="E66" s="108"/>
      <c r="F66" s="108"/>
      <c r="G66" s="108"/>
      <c r="H66" s="108"/>
      <c r="I66" s="108"/>
      <c r="J66" s="108"/>
      <c r="K66" s="108"/>
      <c r="L66" s="108"/>
      <c r="M66" s="108"/>
      <c r="N66" s="108"/>
    </row>
    <row r="67" spans="1:14" x14ac:dyDescent="0.25">
      <c r="A67" s="49" t="s">
        <v>255</v>
      </c>
      <c r="B67" s="108"/>
      <c r="C67" s="108"/>
      <c r="D67" s="108"/>
      <c r="E67" s="108"/>
      <c r="F67" s="108"/>
      <c r="G67" s="108"/>
      <c r="H67" s="108"/>
      <c r="I67" s="108"/>
      <c r="J67" s="108"/>
      <c r="K67" s="108"/>
      <c r="L67" s="108"/>
      <c r="M67" s="108"/>
      <c r="N67" s="108"/>
    </row>
    <row r="68" spans="1:14" ht="44.1" customHeight="1" x14ac:dyDescent="0.25">
      <c r="A68" s="49" t="s">
        <v>256</v>
      </c>
      <c r="B68" s="183"/>
      <c r="C68" s="184"/>
      <c r="D68" s="184"/>
      <c r="E68" s="184"/>
      <c r="F68" s="184"/>
      <c r="G68" s="184"/>
      <c r="H68" s="184"/>
      <c r="I68" s="184"/>
      <c r="J68" s="184"/>
      <c r="K68" s="184"/>
      <c r="L68" s="184"/>
      <c r="M68" s="184"/>
      <c r="N68" s="184"/>
    </row>
    <row r="69" spans="1:14" x14ac:dyDescent="0.25">
      <c r="B69" s="21"/>
      <c r="C69" s="21"/>
      <c r="D69" s="21"/>
      <c r="E69" s="21"/>
      <c r="F69" s="21"/>
      <c r="G69" s="21"/>
      <c r="H69" s="21"/>
      <c r="I69" s="21"/>
      <c r="J69" s="21"/>
      <c r="K69" s="21"/>
      <c r="L69" s="21"/>
      <c r="M69" s="21"/>
      <c r="N69" s="21"/>
    </row>
    <row r="70" spans="1:14" x14ac:dyDescent="0.25">
      <c r="B70" s="21"/>
      <c r="C70" s="21"/>
      <c r="D70" s="21"/>
      <c r="E70" s="21"/>
      <c r="F70" s="21"/>
      <c r="G70" s="21"/>
      <c r="H70" s="21"/>
      <c r="I70" s="21"/>
      <c r="J70" s="21"/>
      <c r="K70" s="21"/>
      <c r="L70" s="21"/>
      <c r="M70" s="21"/>
      <c r="N70" s="21"/>
    </row>
    <row r="71" spans="1:14" x14ac:dyDescent="0.25">
      <c r="B71" s="21"/>
      <c r="C71" s="21"/>
      <c r="D71" s="21"/>
      <c r="E71" s="21"/>
      <c r="F71" s="21"/>
      <c r="G71" s="21"/>
      <c r="H71" s="21"/>
      <c r="I71" s="21"/>
      <c r="J71" s="21"/>
      <c r="K71" s="21"/>
      <c r="L71" s="21"/>
      <c r="M71" s="21"/>
      <c r="N71" s="21"/>
    </row>
    <row r="72" spans="1:14" x14ac:dyDescent="0.25">
      <c r="B72" s="21"/>
      <c r="C72" s="21"/>
      <c r="D72" s="21"/>
      <c r="E72" s="21"/>
      <c r="F72" s="21"/>
      <c r="G72" s="21"/>
      <c r="H72" s="21"/>
      <c r="I72" s="21"/>
      <c r="J72" s="21"/>
      <c r="K72" s="21"/>
      <c r="L72" s="21"/>
      <c r="M72" s="21"/>
      <c r="N72" s="21"/>
    </row>
    <row r="73" spans="1:14" x14ac:dyDescent="0.25">
      <c r="B73" s="21"/>
      <c r="C73" s="21"/>
      <c r="D73" s="21"/>
      <c r="E73" s="21"/>
      <c r="F73" s="21"/>
      <c r="G73" s="21"/>
      <c r="H73" s="21"/>
      <c r="I73" s="21"/>
      <c r="J73" s="21"/>
      <c r="K73" s="21"/>
      <c r="L73" s="21"/>
      <c r="M73" s="21"/>
      <c r="N73" s="21"/>
    </row>
    <row r="74" spans="1:14" x14ac:dyDescent="0.25">
      <c r="B74" s="21"/>
      <c r="C74" s="21"/>
      <c r="D74" s="21"/>
      <c r="E74" s="21"/>
      <c r="F74" s="21"/>
      <c r="G74" s="21"/>
      <c r="H74" s="21"/>
      <c r="I74" s="21"/>
      <c r="J74" s="21"/>
      <c r="K74" s="21"/>
      <c r="L74" s="21"/>
      <c r="M74" s="21"/>
      <c r="N74" s="21"/>
    </row>
    <row r="75" spans="1:14" x14ac:dyDescent="0.25">
      <c r="B75" s="21"/>
      <c r="C75" s="21"/>
      <c r="D75" s="21"/>
      <c r="E75" s="21"/>
      <c r="F75" s="21"/>
      <c r="G75" s="21"/>
      <c r="H75" s="21"/>
      <c r="I75" s="21"/>
      <c r="J75" s="21"/>
      <c r="K75" s="21"/>
      <c r="L75" s="21"/>
      <c r="M75" s="21"/>
      <c r="N75" s="21"/>
    </row>
    <row r="76" spans="1:14" x14ac:dyDescent="0.25">
      <c r="B76" s="21"/>
      <c r="C76" s="21"/>
      <c r="D76" s="21"/>
      <c r="E76" s="21"/>
      <c r="F76" s="21"/>
      <c r="G76" s="21"/>
      <c r="H76" s="21"/>
      <c r="I76" s="21"/>
      <c r="J76" s="21"/>
      <c r="K76" s="21"/>
      <c r="L76" s="21"/>
      <c r="M76" s="21"/>
      <c r="N76" s="21"/>
    </row>
    <row r="77" spans="1:14" x14ac:dyDescent="0.25">
      <c r="B77" s="21"/>
      <c r="C77" s="21"/>
      <c r="D77" s="21"/>
      <c r="E77" s="21"/>
      <c r="F77" s="21"/>
      <c r="G77" s="21"/>
      <c r="H77" s="21"/>
      <c r="I77" s="21"/>
      <c r="J77" s="21"/>
      <c r="K77" s="21"/>
      <c r="L77" s="21"/>
      <c r="M77" s="21"/>
      <c r="N77" s="21"/>
    </row>
    <row r="78" spans="1:14" x14ac:dyDescent="0.25">
      <c r="B78" s="21"/>
      <c r="C78" s="21"/>
      <c r="D78" s="21"/>
      <c r="E78" s="21"/>
      <c r="F78" s="21"/>
      <c r="G78" s="21"/>
      <c r="H78" s="21"/>
      <c r="I78" s="21"/>
      <c r="J78" s="21"/>
      <c r="K78" s="21"/>
      <c r="L78" s="21"/>
      <c r="M78" s="21"/>
      <c r="N78" s="21"/>
    </row>
    <row r="79" spans="1:14" x14ac:dyDescent="0.25">
      <c r="B79" s="21"/>
      <c r="C79" s="21"/>
      <c r="D79" s="21"/>
      <c r="E79" s="21"/>
      <c r="F79" s="21"/>
      <c r="G79" s="21"/>
      <c r="H79" s="21"/>
      <c r="I79" s="21"/>
      <c r="J79" s="21"/>
      <c r="K79" s="21"/>
      <c r="L79" s="21"/>
      <c r="M79" s="21"/>
      <c r="N79" s="21"/>
    </row>
    <row r="80" spans="1:14" x14ac:dyDescent="0.25">
      <c r="B80" s="21"/>
      <c r="C80" s="21"/>
      <c r="D80" s="21"/>
      <c r="E80" s="21"/>
      <c r="F80" s="21"/>
      <c r="G80" s="21"/>
      <c r="H80" s="21"/>
      <c r="I80" s="21"/>
      <c r="J80" s="21"/>
      <c r="K80" s="21"/>
      <c r="L80" s="21"/>
      <c r="M80" s="21"/>
      <c r="N80" s="21"/>
    </row>
    <row r="81" spans="2:14" x14ac:dyDescent="0.25">
      <c r="B81" s="21"/>
      <c r="C81" s="21"/>
      <c r="D81" s="21"/>
      <c r="E81" s="21"/>
      <c r="F81" s="21"/>
      <c r="G81" s="21"/>
      <c r="H81" s="21"/>
      <c r="I81" s="21"/>
      <c r="J81" s="21"/>
      <c r="K81" s="21"/>
      <c r="L81" s="21"/>
      <c r="M81" s="21"/>
      <c r="N81" s="21"/>
    </row>
    <row r="82" spans="2:14" x14ac:dyDescent="0.25">
      <c r="B82" s="21"/>
      <c r="C82" s="21"/>
      <c r="D82" s="21"/>
      <c r="E82" s="21"/>
      <c r="F82" s="21"/>
      <c r="G82" s="21"/>
      <c r="H82" s="21"/>
      <c r="I82" s="21"/>
      <c r="J82" s="21"/>
      <c r="K82" s="21"/>
      <c r="L82" s="21"/>
      <c r="M82" s="21"/>
      <c r="N82" s="21"/>
    </row>
    <row r="83" spans="2:14" x14ac:dyDescent="0.25">
      <c r="B83" s="21"/>
      <c r="C83" s="21"/>
      <c r="D83" s="21"/>
      <c r="E83" s="21"/>
      <c r="F83" s="21"/>
      <c r="G83" s="21"/>
      <c r="H83" s="21"/>
      <c r="I83" s="21"/>
      <c r="J83" s="21"/>
      <c r="K83" s="21"/>
      <c r="L83" s="21"/>
      <c r="M83" s="21"/>
      <c r="N83" s="21"/>
    </row>
    <row r="84" spans="2:14" x14ac:dyDescent="0.25">
      <c r="B84" s="21"/>
      <c r="C84" s="21"/>
      <c r="D84" s="21"/>
      <c r="E84" s="21"/>
      <c r="F84" s="21"/>
      <c r="G84" s="21"/>
      <c r="H84" s="21"/>
      <c r="I84" s="21"/>
      <c r="J84" s="21"/>
      <c r="K84" s="21"/>
      <c r="L84" s="21"/>
      <c r="M84" s="21"/>
      <c r="N84" s="21"/>
    </row>
    <row r="85" spans="2:14" x14ac:dyDescent="0.25">
      <c r="B85" s="21"/>
      <c r="C85" s="21"/>
      <c r="D85" s="21"/>
      <c r="E85" s="21"/>
      <c r="F85" s="21"/>
      <c r="G85" s="21"/>
      <c r="H85" s="21"/>
      <c r="I85" s="21"/>
      <c r="J85" s="21"/>
      <c r="K85" s="21"/>
      <c r="L85" s="21"/>
      <c r="M85" s="21"/>
      <c r="N85" s="21"/>
    </row>
    <row r="86" spans="2:14" x14ac:dyDescent="0.25">
      <c r="B86" s="21"/>
      <c r="C86" s="21"/>
      <c r="D86" s="21"/>
      <c r="E86" s="21"/>
      <c r="F86" s="21"/>
      <c r="G86" s="21"/>
      <c r="H86" s="21"/>
      <c r="I86" s="21"/>
      <c r="J86" s="21"/>
      <c r="K86" s="21"/>
      <c r="L86" s="21"/>
      <c r="M86" s="21"/>
      <c r="N86" s="21"/>
    </row>
    <row r="87" spans="2:14" x14ac:dyDescent="0.25">
      <c r="B87" s="21"/>
      <c r="C87" s="21"/>
      <c r="D87" s="21"/>
      <c r="E87" s="21"/>
      <c r="F87" s="21"/>
      <c r="G87" s="21"/>
      <c r="H87" s="21"/>
      <c r="I87" s="21"/>
      <c r="J87" s="21"/>
      <c r="K87" s="21"/>
      <c r="L87" s="21"/>
      <c r="M87" s="21"/>
      <c r="N87" s="21"/>
    </row>
    <row r="88" spans="2:14" x14ac:dyDescent="0.25">
      <c r="B88" s="21"/>
      <c r="C88" s="21"/>
      <c r="D88" s="21"/>
      <c r="E88" s="21"/>
      <c r="F88" s="21"/>
      <c r="G88" s="21"/>
      <c r="H88" s="21"/>
      <c r="I88" s="21"/>
      <c r="J88" s="21"/>
      <c r="K88" s="21"/>
      <c r="L88" s="21"/>
      <c r="M88" s="21"/>
      <c r="N88" s="21"/>
    </row>
    <row r="89" spans="2:14" x14ac:dyDescent="0.25">
      <c r="B89" s="21"/>
      <c r="C89" s="21"/>
      <c r="D89" s="21"/>
      <c r="E89" s="21"/>
      <c r="F89" s="21"/>
      <c r="G89" s="21"/>
      <c r="H89" s="21"/>
      <c r="I89" s="21"/>
      <c r="J89" s="21"/>
      <c r="K89" s="21"/>
      <c r="L89" s="21"/>
      <c r="M89" s="21"/>
      <c r="N89" s="21"/>
    </row>
    <row r="90" spans="2:14" x14ac:dyDescent="0.25">
      <c r="B90" s="21"/>
      <c r="C90" s="21"/>
      <c r="D90" s="21"/>
      <c r="E90" s="21"/>
      <c r="F90" s="21"/>
      <c r="G90" s="21"/>
      <c r="H90" s="21"/>
      <c r="I90" s="21"/>
      <c r="J90" s="21"/>
      <c r="K90" s="21"/>
      <c r="L90" s="21"/>
      <c r="M90" s="21"/>
      <c r="N90" s="21"/>
    </row>
  </sheetData>
  <mergeCells count="12">
    <mergeCell ref="B68:N68"/>
    <mergeCell ref="A1:N1"/>
    <mergeCell ref="A22:N23"/>
    <mergeCell ref="A7:N7"/>
    <mergeCell ref="A41:N41"/>
    <mergeCell ref="A56:N56"/>
    <mergeCell ref="A3:N3"/>
    <mergeCell ref="A26:N26"/>
    <mergeCell ref="A2:N2"/>
    <mergeCell ref="B53:N53"/>
    <mergeCell ref="A10:N10"/>
    <mergeCell ref="B38:N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00-Guide</vt:lpstr>
      <vt:lpstr>01-Diagnostic</vt:lpstr>
      <vt:lpstr>01-Bilan N-1</vt:lpstr>
      <vt:lpstr>01-Compte de résultat</vt:lpstr>
      <vt:lpstr>01-SIG</vt:lpstr>
      <vt:lpstr>Présentation (données)</vt:lpstr>
      <vt:lpstr>SWOT_PESTEL</vt:lpstr>
      <vt:lpstr>Hypothèses</vt:lpstr>
      <vt:lpstr>Budget_Ventes</vt:lpstr>
      <vt:lpstr>Budget_Production</vt:lpstr>
      <vt:lpstr>Budget_Appro</vt:lpstr>
      <vt:lpstr>Budget_Trésorerie</vt:lpstr>
      <vt:lpstr>Réel_Écarts</vt:lpstr>
      <vt:lpstr>Forecast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guirlinger</dc:creator>
  <cp:lastModifiedBy>sara guirlinger</cp:lastModifiedBy>
  <dcterms:created xsi:type="dcterms:W3CDTF">2026-05-30T20:15:39Z</dcterms:created>
  <dcterms:modified xsi:type="dcterms:W3CDTF">2026-05-31T13:04:11Z</dcterms:modified>
</cp:coreProperties>
</file>